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55" yWindow="65521" windowWidth="9600" windowHeight="9120" tabRatio="783" activeTab="1"/>
  </bookViews>
  <sheets>
    <sheet name="Wood received" sheetId="1" r:id="rId1"/>
    <sheet name="Wood paid" sheetId="2" r:id="rId2"/>
    <sheet name="PT_Wood received by forestries" sheetId="3" r:id="rId3"/>
    <sheet name="PT_Wood received by days" sheetId="4" r:id="rId4"/>
    <sheet name="Graph_Wood" sheetId="5" r:id="rId5"/>
  </sheets>
  <definedNames>
    <definedName name="_xlnm._FilterDatabase" localSheetId="0" hidden="1">'Wood received'!$A$5:$O$148</definedName>
  </definedNames>
  <calcPr fullCalcOnLoad="1"/>
  <pivotCaches>
    <pivotCache cacheId="1" r:id="rId6"/>
  </pivotCaches>
</workbook>
</file>

<file path=xl/comments1.xml><?xml version="1.0" encoding="utf-8"?>
<comments xmlns="http://schemas.openxmlformats.org/spreadsheetml/2006/main">
  <authors>
    <author>Admin</author>
  </authors>
  <commentList>
    <comment ref="G9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завтра будут замены под 0 большинства спецификаций</t>
        </r>
      </text>
    </comment>
    <comment ref="G100" authorId="0">
      <text>
        <r>
          <rPr>
            <b/>
            <sz val="8"/>
            <rFont val="Tahoma"/>
            <family val="2"/>
          </rPr>
          <t>нет печати</t>
        </r>
      </text>
    </comment>
    <comment ref="D109" authorId="0">
      <text>
        <r>
          <rPr>
            <b/>
            <sz val="8"/>
            <rFont val="Tahoma"/>
            <family val="2"/>
          </rPr>
          <t>с отметкой но копия</t>
        </r>
      </text>
    </comment>
    <comment ref="D112" authorId="0">
      <text>
        <r>
          <rPr>
            <b/>
            <sz val="8"/>
            <rFont val="Tahoma"/>
            <family val="2"/>
          </rPr>
          <t>с отметками но копия</t>
        </r>
      </text>
    </comment>
  </commentList>
</comments>
</file>

<file path=xl/sharedStrings.xml><?xml version="1.0" encoding="utf-8"?>
<sst xmlns="http://schemas.openxmlformats.org/spreadsheetml/2006/main" count="445" uniqueCount="125">
  <si>
    <t>Поставщик</t>
  </si>
  <si>
    <t>Станция отправитель</t>
  </si>
  <si>
    <t>№ вагона</t>
  </si>
  <si>
    <t>№ ТТН</t>
  </si>
  <si>
    <t>дата отгрузки</t>
  </si>
  <si>
    <t>дата прибытия</t>
  </si>
  <si>
    <t>Отгружено по документам</t>
  </si>
  <si>
    <t>принято по факту</t>
  </si>
  <si>
    <t>Итого принято на склад</t>
  </si>
  <si>
    <t>Тонны</t>
  </si>
  <si>
    <t>Переработано в Щепу</t>
  </si>
  <si>
    <t>Склад леса ОКТ</t>
  </si>
  <si>
    <t>Склад щепы ОКТ</t>
  </si>
  <si>
    <t>куб.м.</t>
  </si>
  <si>
    <t>Из них брак и недостача</t>
  </si>
  <si>
    <t>Недостача</t>
  </si>
  <si>
    <t>Брак</t>
  </si>
  <si>
    <t>м3</t>
  </si>
  <si>
    <t>Итого</t>
  </si>
  <si>
    <t>Большие диаметры</t>
  </si>
  <si>
    <t>новый склад (наличие)</t>
  </si>
  <si>
    <t>Ахтырский ЛХ</t>
  </si>
  <si>
    <t>Ахтырка</t>
  </si>
  <si>
    <t>43179654</t>
  </si>
  <si>
    <t>Барановский ЛОХ</t>
  </si>
  <si>
    <t>Радулино</t>
  </si>
  <si>
    <t>32215881</t>
  </si>
  <si>
    <t>32233967</t>
  </si>
  <si>
    <t>32233959</t>
  </si>
  <si>
    <t>32233462</t>
  </si>
  <si>
    <t>32233421</t>
  </si>
  <si>
    <t>32233546</t>
  </si>
  <si>
    <t>32233520</t>
  </si>
  <si>
    <t>Звенигородский ЛХ</t>
  </si>
  <si>
    <t>Богачево</t>
  </si>
  <si>
    <t>42650887</t>
  </si>
  <si>
    <t>43194679</t>
  </si>
  <si>
    <t>43248756</t>
  </si>
  <si>
    <t>32260739</t>
  </si>
  <si>
    <t>Лугинский л/х</t>
  </si>
  <si>
    <t>Лугины</t>
  </si>
  <si>
    <t>Чертковский л/х</t>
  </si>
  <si>
    <t>Копычинцы</t>
  </si>
  <si>
    <t>Сокирянский л/х</t>
  </si>
  <si>
    <t>Васкауцы</t>
  </si>
  <si>
    <t>Цюрупинский ЛХ</t>
  </si>
  <si>
    <t>Цюрупинск</t>
  </si>
  <si>
    <t>ВА 87-13 АТ</t>
  </si>
  <si>
    <t>025163</t>
  </si>
  <si>
    <t>Сумской л/х</t>
  </si>
  <si>
    <t>Сумы</t>
  </si>
  <si>
    <t>Краснопольский л/х</t>
  </si>
  <si>
    <t>Староконстантиновский л/х</t>
  </si>
  <si>
    <t>Староконстантинов</t>
  </si>
  <si>
    <t>Каменец-Подольский л/х</t>
  </si>
  <si>
    <t>Дунаевцы</t>
  </si>
  <si>
    <t>Озеряны-Пилатковцы</t>
  </si>
  <si>
    <t>Бучачский л/х</t>
  </si>
  <si>
    <t>Бучач</t>
  </si>
  <si>
    <t>Миргородский л/х</t>
  </si>
  <si>
    <t>Тростянецкий л/х</t>
  </si>
  <si>
    <t>Роменский л/х</t>
  </si>
  <si>
    <t>Ромны</t>
  </si>
  <si>
    <t>Ярмолинецкий л/х</t>
  </si>
  <si>
    <t>Ярмолинцы</t>
  </si>
  <si>
    <t>Корчаковка</t>
  </si>
  <si>
    <t>Кременецкий л/х</t>
  </si>
  <si>
    <t>Кременец</t>
  </si>
  <si>
    <t>Гоголево</t>
  </si>
  <si>
    <t>Каменец-Подольский</t>
  </si>
  <si>
    <t>Смородино</t>
  </si>
  <si>
    <t>Лисоводы</t>
  </si>
  <si>
    <t>Белокоровицкий л/х</t>
  </si>
  <si>
    <t>Белокоровичи</t>
  </si>
  <si>
    <t>Ahtirskiy</t>
  </si>
  <si>
    <t>Belokorovitskiy</t>
  </si>
  <si>
    <t>Buchatskiy</t>
  </si>
  <si>
    <t>Chechelnitskiy</t>
  </si>
  <si>
    <t>Chortkivskiy</t>
  </si>
  <si>
    <t>Krasnopilskiy</t>
  </si>
  <si>
    <t>Kremeneckiy</t>
  </si>
  <si>
    <t>Luginskiy</t>
  </si>
  <si>
    <t>Romenskiy</t>
  </si>
  <si>
    <t>Yarmolinetskiy</t>
  </si>
  <si>
    <t>Zvenigorodskiy</t>
  </si>
  <si>
    <t>Kamenec-Podilskiy</t>
  </si>
  <si>
    <t>Mirgorogskiy</t>
  </si>
  <si>
    <t>Sokirianovskiy</t>
  </si>
  <si>
    <t>Baranovskiy</t>
  </si>
  <si>
    <t>Starokonstantinovskiy</t>
  </si>
  <si>
    <t>Sumskiy</t>
  </si>
  <si>
    <t>Trostianeckiy</t>
  </si>
  <si>
    <t>Tsuryupinskiy</t>
  </si>
  <si>
    <t>(пусто)</t>
  </si>
  <si>
    <t>Общий итог</t>
  </si>
  <si>
    <t>Ахтырский ЛХ Итог</t>
  </si>
  <si>
    <t>Барановский ЛОХ Итог</t>
  </si>
  <si>
    <t>Белокоровицкий л/х Итог</t>
  </si>
  <si>
    <t>Бучачский л/х Итог</t>
  </si>
  <si>
    <t>Звенигородский ЛХ Итог</t>
  </si>
  <si>
    <t>Каменец-Подольский л/х Итог</t>
  </si>
  <si>
    <t>Краснопольский л/х Итог</t>
  </si>
  <si>
    <t>Кременецкий л/х Итог</t>
  </si>
  <si>
    <t>Лугинский л/х Итог</t>
  </si>
  <si>
    <t>Миргородский л/х Итог</t>
  </si>
  <si>
    <t>Роменский л/х Итог</t>
  </si>
  <si>
    <t>Сокирянский л/х Итог</t>
  </si>
  <si>
    <t>Староконстантиновский л/х Итог</t>
  </si>
  <si>
    <t>Сумской л/х Итог</t>
  </si>
  <si>
    <t>Тростянецкий л/х Итог</t>
  </si>
  <si>
    <t>Цюрупинский ЛХ Итог</t>
  </si>
  <si>
    <t>Чертковский л/х Итог</t>
  </si>
  <si>
    <t>Ярмолинецкий л/х Итог</t>
  </si>
  <si>
    <t>(пусто) Итог</t>
  </si>
  <si>
    <t>Итог</t>
  </si>
  <si>
    <t>Сумма по полю принято по факту</t>
  </si>
  <si>
    <t>Amount of wood</t>
  </si>
  <si>
    <t>Forestry</t>
  </si>
  <si>
    <t>Contract amount</t>
  </si>
  <si>
    <t>Wood paid October 2012</t>
  </si>
  <si>
    <t>Wood paid November 2012</t>
  </si>
  <si>
    <t>Wood paid Dec 2012</t>
  </si>
  <si>
    <t>Total wood paid</t>
  </si>
  <si>
    <t>cub m</t>
  </si>
  <si>
    <t>Total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</si>
</sst>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₴&quot;#,##0_);\(&quot;₴&quot;#,##0\)"/>
    <numFmt numFmtId="165" formatCode="&quot;₴&quot;#,##0_);[Red]\(&quot;₴&quot;#,##0\)"/>
    <numFmt numFmtId="166" formatCode="&quot;₴&quot;#,##0.00_);\(&quot;₴&quot;#,##0.00\)"/>
    <numFmt numFmtId="167" formatCode="&quot;₴&quot;#,##0.00_);[Red]\(&quot;₴&quot;#,##0.00\)"/>
    <numFmt numFmtId="168" formatCode="_(&quot;₴&quot;* #,##0_);_(&quot;₴&quot;* \(#,##0\);_(&quot;₴&quot;* &quot;-&quot;_);_(@_)"/>
    <numFmt numFmtId="169" formatCode="_(* #,##0_);_(* \(#,##0\);_(* &quot;-&quot;_);_(@_)"/>
    <numFmt numFmtId="170" formatCode="_(&quot;₴&quot;* #,##0.00_);_(&quot;₴&quot;* \(#,##0.00\);_(&quot;₴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 * #,##0.00_ ;_ * \-#,##0.00_ ;_ * &quot;-&quot;??_ ;_ @_ "/>
    <numFmt numFmtId="181" formatCode="#,##0.00_ ;[Red]\-#,##0.00\ "/>
    <numFmt numFmtId="182" formatCode="0.0%"/>
    <numFmt numFmtId="183" formatCode="0.00000000"/>
    <numFmt numFmtId="184" formatCode="#,##0.000_ ;[Red]\-#,##0.000\ "/>
    <numFmt numFmtId="185" formatCode="mmm/yyyy"/>
    <numFmt numFmtId="186" formatCode="#,##0.0_ ;[Red]\-#,##0.0\ "/>
    <numFmt numFmtId="187" formatCode="#,##0.0000_ ;[Red]\-#,##0.0000\ "/>
    <numFmt numFmtId="188" formatCode="#,##0.00000_ ;[Red]\-#,##0.00000\ "/>
    <numFmt numFmtId="189" formatCode="#,##0.000000_ ;[Red]\-#,##0.000000\ "/>
    <numFmt numFmtId="190" formatCode="#,##0.0000000_ ;[Red]\-#,##0.0000000\ "/>
    <numFmt numFmtId="191" formatCode="#,##0.00000000_ ;[Red]\-#,##0.00000000\ "/>
    <numFmt numFmtId="192" formatCode="#,##0.000000000_ ;[Red]\-#,##0.000000000\ "/>
    <numFmt numFmtId="193" formatCode="#,##0.0000000000_ ;[Red]\-#,##0.0000000000\ "/>
    <numFmt numFmtId="194" formatCode="#,##0.00000000000_ ;[Red]\-#,##0.00000000000\ "/>
    <numFmt numFmtId="195" formatCode="#,##0.000000000000_ ;[Red]\-#,##0.000000000000\ "/>
    <numFmt numFmtId="196" formatCode="mmm\-yyyy"/>
    <numFmt numFmtId="197" formatCode="[$-409]dddd\,\ mmmm\ d\,\ yy"/>
    <numFmt numFmtId="198" formatCode="[$-409]d\-mmm\-yy;@"/>
    <numFmt numFmtId="199" formatCode="dd/mm/yy;@"/>
    <numFmt numFmtId="200" formatCode="0.000"/>
    <numFmt numFmtId="201" formatCode="0.000_ ;[Red]\-0.000\ "/>
    <numFmt numFmtId="202" formatCode="[$-FC19]d\ mmmm\ yyyy\ &quot;г.&quot;"/>
    <numFmt numFmtId="203" formatCode="0.00;[Red]0.00"/>
    <numFmt numFmtId="204" formatCode="_(* #,##0_);_(* \(#,##0\);_(* &quot;-&quot;??_);_(@_)"/>
  </numFmts>
  <fonts count="58"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9"/>
      <name val="Arial Cyr"/>
      <family val="0"/>
    </font>
    <font>
      <sz val="12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Calibri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libri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0" fontId="42" fillId="2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6" borderId="7" applyNumberFormat="0" applyAlignment="0" applyProtection="0"/>
    <xf numFmtId="0" fontId="16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>
      <alignment/>
      <protection/>
    </xf>
    <xf numFmtId="0" fontId="3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0" borderId="0" applyNumberFormat="0" applyBorder="0" applyAlignment="0" applyProtection="0"/>
  </cellStyleXfs>
  <cellXfs count="124">
    <xf numFmtId="0" fontId="0" fillId="0" borderId="0" xfId="0" applyAlignment="1">
      <alignment/>
    </xf>
    <xf numFmtId="0" fontId="9" fillId="0" borderId="0" xfId="52" applyFont="1">
      <alignment/>
      <protection/>
    </xf>
    <xf numFmtId="0" fontId="7" fillId="18" borderId="10" xfId="52" applyFont="1" applyFill="1" applyBorder="1" applyAlignment="1">
      <alignment horizontal="center"/>
      <protection/>
    </xf>
    <xf numFmtId="0" fontId="8" fillId="18" borderId="11" xfId="52" applyFont="1" applyFill="1" applyBorder="1" applyAlignment="1">
      <alignment horizontal="center"/>
      <protection/>
    </xf>
    <xf numFmtId="0" fontId="8" fillId="18" borderId="12" xfId="52" applyFont="1" applyFill="1" applyBorder="1" applyAlignment="1">
      <alignment horizontal="center"/>
      <protection/>
    </xf>
    <xf numFmtId="0" fontId="8" fillId="18" borderId="13" xfId="52" applyFont="1" applyFill="1" applyBorder="1" applyAlignment="1">
      <alignment horizontal="center"/>
      <protection/>
    </xf>
    <xf numFmtId="2" fontId="9" fillId="0" borderId="0" xfId="52" applyNumberFormat="1" applyFont="1" applyFill="1" applyBorder="1">
      <alignment/>
      <protection/>
    </xf>
    <xf numFmtId="200" fontId="9" fillId="0" borderId="0" xfId="52" applyNumberFormat="1" applyFont="1" applyBorder="1">
      <alignment/>
      <protection/>
    </xf>
    <xf numFmtId="0" fontId="9" fillId="0" borderId="0" xfId="52" applyFont="1" applyBorder="1">
      <alignment/>
      <protection/>
    </xf>
    <xf numFmtId="0" fontId="11" fillId="0" borderId="10" xfId="52" applyFont="1" applyFill="1" applyBorder="1">
      <alignment/>
      <protection/>
    </xf>
    <xf numFmtId="0" fontId="9" fillId="0" borderId="10" xfId="52" applyFont="1" applyFill="1" applyBorder="1">
      <alignment/>
      <protection/>
    </xf>
    <xf numFmtId="0" fontId="11" fillId="0" borderId="10" xfId="52" applyFont="1" applyFill="1" applyBorder="1" applyAlignment="1">
      <alignment horizontal="right"/>
      <protection/>
    </xf>
    <xf numFmtId="14" fontId="11" fillId="0" borderId="10" xfId="52" applyNumberFormat="1" applyFont="1" applyFill="1" applyBorder="1">
      <alignment/>
      <protection/>
    </xf>
    <xf numFmtId="200" fontId="11" fillId="0" borderId="10" xfId="52" applyNumberFormat="1" applyFont="1" applyFill="1" applyBorder="1">
      <alignment/>
      <protection/>
    </xf>
    <xf numFmtId="201" fontId="11" fillId="0" borderId="10" xfId="52" applyNumberFormat="1" applyFont="1" applyFill="1" applyBorder="1" applyAlignment="1">
      <alignment horizontal="center"/>
      <protection/>
    </xf>
    <xf numFmtId="200" fontId="11" fillId="0" borderId="10" xfId="52" applyNumberFormat="1" applyFont="1" applyFill="1" applyBorder="1" applyAlignment="1">
      <alignment horizontal="center"/>
      <protection/>
    </xf>
    <xf numFmtId="200" fontId="11" fillId="0" borderId="10" xfId="52" applyNumberFormat="1" applyFont="1" applyFill="1" applyBorder="1" applyAlignment="1">
      <alignment horizontal="right"/>
      <protection/>
    </xf>
    <xf numFmtId="2" fontId="11" fillId="0" borderId="10" xfId="52" applyNumberFormat="1" applyFont="1" applyFill="1" applyBorder="1">
      <alignment/>
      <protection/>
    </xf>
    <xf numFmtId="0" fontId="12" fillId="0" borderId="14" xfId="52" applyFont="1" applyBorder="1">
      <alignment/>
      <protection/>
    </xf>
    <xf numFmtId="0" fontId="12" fillId="0" borderId="15" xfId="52" applyFont="1" applyBorder="1">
      <alignment/>
      <protection/>
    </xf>
    <xf numFmtId="0" fontId="12" fillId="0" borderId="15" xfId="52" applyFont="1" applyBorder="1" applyAlignment="1">
      <alignment horizontal="right"/>
      <protection/>
    </xf>
    <xf numFmtId="0" fontId="12" fillId="0" borderId="16" xfId="52" applyFont="1" applyBorder="1">
      <alignment/>
      <protection/>
    </xf>
    <xf numFmtId="200" fontId="12" fillId="0" borderId="14" xfId="52" applyNumberFormat="1" applyFont="1" applyBorder="1">
      <alignment/>
      <protection/>
    </xf>
    <xf numFmtId="2" fontId="12" fillId="0" borderId="15" xfId="52" applyNumberFormat="1" applyFont="1" applyBorder="1">
      <alignment/>
      <protection/>
    </xf>
    <xf numFmtId="201" fontId="12" fillId="0" borderId="17" xfId="52" applyNumberFormat="1" applyFont="1" applyBorder="1">
      <alignment/>
      <protection/>
    </xf>
    <xf numFmtId="200" fontId="13" fillId="0" borderId="18" xfId="52" applyNumberFormat="1" applyFont="1" applyFill="1" applyBorder="1">
      <alignment/>
      <protection/>
    </xf>
    <xf numFmtId="200" fontId="12" fillId="0" borderId="16" xfId="52" applyNumberFormat="1" applyFont="1" applyBorder="1">
      <alignment/>
      <protection/>
    </xf>
    <xf numFmtId="2" fontId="12" fillId="0" borderId="19" xfId="52" applyNumberFormat="1" applyFont="1" applyBorder="1">
      <alignment/>
      <protection/>
    </xf>
    <xf numFmtId="2" fontId="12" fillId="0" borderId="0" xfId="52" applyNumberFormat="1" applyFont="1" applyBorder="1">
      <alignment/>
      <protection/>
    </xf>
    <xf numFmtId="0" fontId="12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200" fontId="9" fillId="0" borderId="0" xfId="52" applyNumberFormat="1" applyFont="1">
      <alignment/>
      <protection/>
    </xf>
    <xf numFmtId="0" fontId="12" fillId="0" borderId="0" xfId="52" applyFont="1" applyFill="1" applyBorder="1">
      <alignment/>
      <protection/>
    </xf>
    <xf numFmtId="0" fontId="12" fillId="0" borderId="0" xfId="52" applyFont="1" applyFill="1" applyBorder="1" applyAlignment="1">
      <alignment horizontal="right"/>
      <protection/>
    </xf>
    <xf numFmtId="0" fontId="9" fillId="0" borderId="0" xfId="52" applyFont="1" applyFill="1" applyBorder="1">
      <alignment/>
      <protection/>
    </xf>
    <xf numFmtId="14" fontId="9" fillId="0" borderId="0" xfId="52" applyNumberFormat="1" applyFont="1" applyFill="1" applyBorder="1" applyAlignment="1">
      <alignment horizontal="right"/>
      <protection/>
    </xf>
    <xf numFmtId="0" fontId="9" fillId="31" borderId="20" xfId="52" applyFont="1" applyFill="1" applyBorder="1">
      <alignment/>
      <protection/>
    </xf>
    <xf numFmtId="49" fontId="12" fillId="0" borderId="0" xfId="52" applyNumberFormat="1" applyFont="1" applyFill="1" applyBorder="1">
      <alignment/>
      <protection/>
    </xf>
    <xf numFmtId="0" fontId="9" fillId="0" borderId="0" xfId="52" applyFont="1" applyFill="1" applyBorder="1" applyAlignment="1">
      <alignment horizontal="right"/>
      <protection/>
    </xf>
    <xf numFmtId="0" fontId="14" fillId="0" borderId="0" xfId="52" applyFont="1" applyFill="1" applyBorder="1">
      <alignment/>
      <protection/>
    </xf>
    <xf numFmtId="2" fontId="9" fillId="0" borderId="0" xfId="52" applyNumberFormat="1" applyFont="1">
      <alignment/>
      <protection/>
    </xf>
    <xf numFmtId="0" fontId="9" fillId="0" borderId="0" xfId="52" applyFont="1" applyBorder="1" applyAlignment="1">
      <alignment horizontal="right"/>
      <protection/>
    </xf>
    <xf numFmtId="0" fontId="1" fillId="0" borderId="10" xfId="0" applyFont="1" applyFill="1" applyBorder="1" applyAlignment="1">
      <alignment horizontal="center"/>
    </xf>
    <xf numFmtId="0" fontId="15" fillId="0" borderId="10" xfId="52" applyFont="1" applyFill="1" applyBorder="1" applyAlignment="1">
      <alignment horizontal="center"/>
      <protection/>
    </xf>
    <xf numFmtId="0" fontId="15" fillId="0" borderId="10" xfId="0" applyFont="1" applyFill="1" applyBorder="1" applyAlignment="1">
      <alignment horizontal="center"/>
    </xf>
    <xf numFmtId="14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00" fontId="9" fillId="0" borderId="0" xfId="52" applyNumberFormat="1" applyFont="1" applyFill="1" applyBorder="1">
      <alignment/>
      <protection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/>
    </xf>
    <xf numFmtId="0" fontId="7" fillId="18" borderId="21" xfId="52" applyFont="1" applyFill="1" applyBorder="1" applyAlignment="1">
      <alignment horizontal="center" vertical="center"/>
      <protection/>
    </xf>
    <xf numFmtId="0" fontId="7" fillId="18" borderId="22" xfId="52" applyFont="1" applyFill="1" applyBorder="1" applyAlignment="1">
      <alignment horizontal="center" vertical="center" wrapText="1"/>
      <protection/>
    </xf>
    <xf numFmtId="0" fontId="7" fillId="18" borderId="22" xfId="52" applyFont="1" applyFill="1" applyBorder="1" applyAlignment="1">
      <alignment horizontal="right" vertical="center" wrapText="1"/>
      <protection/>
    </xf>
    <xf numFmtId="0" fontId="7" fillId="18" borderId="22" xfId="52" applyFont="1" applyFill="1" applyBorder="1" applyAlignment="1">
      <alignment horizontal="center"/>
      <protection/>
    </xf>
    <xf numFmtId="0" fontId="7" fillId="18" borderId="22" xfId="52" applyFont="1" applyFill="1" applyBorder="1" applyAlignment="1">
      <alignment horizontal="center" vertical="center"/>
      <protection/>
    </xf>
    <xf numFmtId="0" fontId="8" fillId="18" borderId="22" xfId="52" applyFont="1" applyFill="1" applyBorder="1" applyAlignment="1">
      <alignment horizontal="center"/>
      <protection/>
    </xf>
    <xf numFmtId="49" fontId="15" fillId="0" borderId="10" xfId="0" applyNumberFormat="1" applyFont="1" applyFill="1" applyBorder="1" applyAlignment="1">
      <alignment horizontal="center"/>
    </xf>
    <xf numFmtId="199" fontId="15" fillId="0" borderId="10" xfId="0" applyNumberFormat="1" applyFont="1" applyFill="1" applyBorder="1" applyAlignment="1">
      <alignment horizontal="center"/>
    </xf>
    <xf numFmtId="203" fontId="15" fillId="0" borderId="10" xfId="0" applyNumberFormat="1" applyFont="1" applyFill="1" applyBorder="1" applyAlignment="1">
      <alignment horizontal="center"/>
    </xf>
    <xf numFmtId="2" fontId="9" fillId="0" borderId="10" xfId="52" applyNumberFormat="1" applyFont="1" applyFill="1" applyBorder="1">
      <alignment/>
      <protection/>
    </xf>
    <xf numFmtId="0" fontId="15" fillId="0" borderId="10" xfId="0" applyNumberFormat="1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0" fontId="18" fillId="0" borderId="10" xfId="52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4" fontId="15" fillId="0" borderId="23" xfId="0" applyNumberFormat="1" applyFont="1" applyFill="1" applyBorder="1" applyAlignment="1">
      <alignment horizontal="center"/>
    </xf>
    <xf numFmtId="2" fontId="15" fillId="0" borderId="23" xfId="0" applyNumberFormat="1" applyFont="1" applyFill="1" applyBorder="1" applyAlignment="1">
      <alignment horizontal="center"/>
    </xf>
    <xf numFmtId="2" fontId="15" fillId="21" borderId="23" xfId="0" applyNumberFormat="1" applyFont="1" applyFill="1" applyBorder="1" applyAlignment="1">
      <alignment horizontal="center"/>
    </xf>
    <xf numFmtId="14" fontId="15" fillId="0" borderId="10" xfId="52" applyNumberFormat="1" applyFont="1" applyFill="1" applyBorder="1" applyAlignment="1">
      <alignment horizontal="center"/>
      <protection/>
    </xf>
    <xf numFmtId="2" fontId="15" fillId="0" borderId="10" xfId="52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0" fontId="15" fillId="0" borderId="0" xfId="52" applyFont="1" applyAlignment="1">
      <alignment horizontal="center"/>
      <protection/>
    </xf>
    <xf numFmtId="0" fontId="0" fillId="32" borderId="0" xfId="0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52" fillId="34" borderId="0" xfId="0" applyFont="1" applyFill="1" applyAlignment="1">
      <alignment/>
    </xf>
    <xf numFmtId="0" fontId="52" fillId="34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53" fillId="35" borderId="0" xfId="0" applyFont="1" applyFill="1" applyAlignment="1">
      <alignment/>
    </xf>
    <xf numFmtId="0" fontId="53" fillId="36" borderId="24" xfId="0" applyFont="1" applyFill="1" applyBorder="1" applyAlignment="1">
      <alignment/>
    </xf>
    <xf numFmtId="0" fontId="53" fillId="36" borderId="25" xfId="0" applyFont="1" applyFill="1" applyBorder="1" applyAlignment="1">
      <alignment/>
    </xf>
    <xf numFmtId="0" fontId="53" fillId="36" borderId="25" xfId="0" applyFont="1" applyFill="1" applyBorder="1" applyAlignment="1">
      <alignment/>
    </xf>
    <xf numFmtId="0" fontId="53" fillId="36" borderId="26" xfId="0" applyFont="1" applyFill="1" applyBorder="1" applyAlignment="1">
      <alignment/>
    </xf>
    <xf numFmtId="0" fontId="53" fillId="36" borderId="0" xfId="0" applyFont="1" applyFill="1" applyBorder="1" applyAlignment="1">
      <alignment/>
    </xf>
    <xf numFmtId="14" fontId="53" fillId="36" borderId="0" xfId="0" applyNumberFormat="1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204" fontId="54" fillId="32" borderId="28" xfId="0" applyNumberFormat="1" applyFont="1" applyFill="1" applyBorder="1" applyAlignment="1">
      <alignment/>
    </xf>
    <xf numFmtId="204" fontId="2" fillId="32" borderId="0" xfId="0" applyNumberFormat="1" applyFont="1" applyFill="1" applyBorder="1" applyAlignment="1">
      <alignment/>
    </xf>
    <xf numFmtId="204" fontId="55" fillId="2" borderId="0" xfId="0" applyNumberFormat="1" applyFont="1" applyFill="1" applyBorder="1" applyAlignment="1">
      <alignment/>
    </xf>
    <xf numFmtId="0" fontId="2" fillId="32" borderId="29" xfId="0" applyFont="1" applyFill="1" applyBorder="1" applyAlignment="1">
      <alignment/>
    </xf>
    <xf numFmtId="0" fontId="2" fillId="32" borderId="30" xfId="0" applyFont="1" applyFill="1" applyBorder="1" applyAlignment="1">
      <alignment/>
    </xf>
    <xf numFmtId="204" fontId="54" fillId="32" borderId="31" xfId="0" applyNumberFormat="1" applyFont="1" applyFill="1" applyBorder="1" applyAlignment="1">
      <alignment/>
    </xf>
    <xf numFmtId="0" fontId="54" fillId="32" borderId="32" xfId="0" applyFont="1" applyFill="1" applyBorder="1" applyAlignment="1">
      <alignment/>
    </xf>
    <xf numFmtId="0" fontId="54" fillId="32" borderId="33" xfId="0" applyFont="1" applyFill="1" applyBorder="1" applyAlignment="1">
      <alignment/>
    </xf>
    <xf numFmtId="204" fontId="54" fillId="32" borderId="34" xfId="0" applyNumberFormat="1" applyFont="1" applyFill="1" applyBorder="1" applyAlignment="1">
      <alignment/>
    </xf>
    <xf numFmtId="204" fontId="54" fillId="32" borderId="32" xfId="0" applyNumberFormat="1" applyFont="1" applyFill="1" applyBorder="1" applyAlignment="1">
      <alignment/>
    </xf>
    <xf numFmtId="204" fontId="54" fillId="32" borderId="33" xfId="0" applyNumberFormat="1" applyFont="1" applyFill="1" applyBorder="1" applyAlignment="1">
      <alignment/>
    </xf>
    <xf numFmtId="204" fontId="56" fillId="2" borderId="33" xfId="0" applyNumberFormat="1" applyFont="1" applyFill="1" applyBorder="1" applyAlignment="1">
      <alignment/>
    </xf>
    <xf numFmtId="0" fontId="7" fillId="18" borderId="35" xfId="52" applyFont="1" applyFill="1" applyBorder="1" applyAlignment="1">
      <alignment horizontal="center" vertical="center" wrapText="1"/>
      <protection/>
    </xf>
    <xf numFmtId="0" fontId="7" fillId="18" borderId="10" xfId="52" applyFont="1" applyFill="1" applyBorder="1" applyAlignment="1">
      <alignment horizontal="center" vertical="center" wrapText="1"/>
      <protection/>
    </xf>
    <xf numFmtId="0" fontId="7" fillId="18" borderId="35" xfId="52" applyFont="1" applyFill="1" applyBorder="1" applyAlignment="1">
      <alignment horizontal="center"/>
      <protection/>
    </xf>
    <xf numFmtId="0" fontId="7" fillId="18" borderId="36" xfId="52" applyFont="1" applyFill="1" applyBorder="1" applyAlignment="1">
      <alignment horizontal="center" vertical="center"/>
      <protection/>
    </xf>
    <xf numFmtId="0" fontId="7" fillId="18" borderId="37" xfId="52" applyFont="1" applyFill="1" applyBorder="1" applyAlignment="1">
      <alignment horizontal="center" vertical="center"/>
      <protection/>
    </xf>
    <xf numFmtId="0" fontId="7" fillId="18" borderId="35" xfId="52" applyFont="1" applyFill="1" applyBorder="1" applyAlignment="1">
      <alignment horizontal="right" vertical="center" wrapText="1"/>
      <protection/>
    </xf>
    <xf numFmtId="0" fontId="7" fillId="18" borderId="10" xfId="52" applyFont="1" applyFill="1" applyBorder="1" applyAlignment="1">
      <alignment horizontal="right" vertical="center" wrapText="1"/>
      <protection/>
    </xf>
    <xf numFmtId="0" fontId="8" fillId="18" borderId="38" xfId="52" applyFont="1" applyFill="1" applyBorder="1" applyAlignment="1">
      <alignment horizontal="center" wrapText="1"/>
      <protection/>
    </xf>
    <xf numFmtId="0" fontId="10" fillId="18" borderId="11" xfId="52" applyFont="1" applyFill="1" applyBorder="1" applyAlignment="1">
      <alignment horizontal="center" wrapText="1"/>
      <protection/>
    </xf>
    <xf numFmtId="0" fontId="7" fillId="18" borderId="10" xfId="52" applyFont="1" applyFill="1" applyBorder="1" applyAlignment="1">
      <alignment horizontal="center"/>
      <protection/>
    </xf>
    <xf numFmtId="0" fontId="7" fillId="18" borderId="10" xfId="52" applyFont="1" applyFill="1" applyBorder="1" applyAlignment="1">
      <alignment horizontal="center" vertical="center"/>
      <protection/>
    </xf>
    <xf numFmtId="0" fontId="8" fillId="18" borderId="35" xfId="52" applyFont="1" applyFill="1" applyBorder="1" applyAlignment="1">
      <alignment horizontal="center"/>
      <protection/>
    </xf>
    <xf numFmtId="0" fontId="8" fillId="18" borderId="10" xfId="52" applyFont="1" applyFill="1" applyBorder="1" applyAlignment="1">
      <alignment horizontal="center"/>
      <protection/>
    </xf>
    <xf numFmtId="0" fontId="8" fillId="37" borderId="35" xfId="52" applyFont="1" applyFill="1" applyBorder="1" applyAlignment="1">
      <alignment horizontal="center" wrapText="1"/>
      <protection/>
    </xf>
    <xf numFmtId="0" fontId="8" fillId="37" borderId="10" xfId="52" applyFont="1" applyFill="1" applyBorder="1" applyAlignment="1">
      <alignment horizontal="center" wrapText="1"/>
      <protection/>
    </xf>
    <xf numFmtId="0" fontId="53" fillId="36" borderId="2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 patternType="solid">
          <bgColor rgb="FF33CCCC"/>
        </patternFill>
      </fill>
      <border/>
    </dxf>
    <dxf>
      <fill>
        <patternFill>
          <bgColor rgb="FF333399"/>
        </patternFill>
      </fill>
      <border/>
    </dxf>
    <dxf>
      <font>
        <color rgb="FFFFFFFF"/>
      </font>
      <border/>
    </dxf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October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43"/>
          <c:w val="0.954"/>
          <c:h val="0.86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'Wood received'!$F$6:$F$56</c:f>
              <c:strCache>
                <c:ptCount val="51"/>
                <c:pt idx="0">
                  <c:v>41184</c:v>
                </c:pt>
                <c:pt idx="1">
                  <c:v>41185</c:v>
                </c:pt>
                <c:pt idx="2">
                  <c:v>41187</c:v>
                </c:pt>
                <c:pt idx="3">
                  <c:v>41187</c:v>
                </c:pt>
                <c:pt idx="4">
                  <c:v>41187</c:v>
                </c:pt>
                <c:pt idx="5">
                  <c:v>41186</c:v>
                </c:pt>
                <c:pt idx="6">
                  <c:v>41186</c:v>
                </c:pt>
                <c:pt idx="7">
                  <c:v>41186</c:v>
                </c:pt>
                <c:pt idx="8">
                  <c:v>41187</c:v>
                </c:pt>
                <c:pt idx="9">
                  <c:v>41187</c:v>
                </c:pt>
                <c:pt idx="10">
                  <c:v>41187</c:v>
                </c:pt>
                <c:pt idx="11">
                  <c:v>41189</c:v>
                </c:pt>
                <c:pt idx="12">
                  <c:v>41189</c:v>
                </c:pt>
                <c:pt idx="13">
                  <c:v>41190</c:v>
                </c:pt>
                <c:pt idx="14">
                  <c:v>41191</c:v>
                </c:pt>
                <c:pt idx="15">
                  <c:v>41191</c:v>
                </c:pt>
                <c:pt idx="16">
                  <c:v>41191</c:v>
                </c:pt>
                <c:pt idx="17">
                  <c:v>41191</c:v>
                </c:pt>
                <c:pt idx="18">
                  <c:v>41192</c:v>
                </c:pt>
                <c:pt idx="19">
                  <c:v>41193</c:v>
                </c:pt>
                <c:pt idx="20">
                  <c:v>41194</c:v>
                </c:pt>
                <c:pt idx="21">
                  <c:v>41194</c:v>
                </c:pt>
                <c:pt idx="22">
                  <c:v>41195</c:v>
                </c:pt>
                <c:pt idx="23">
                  <c:v>41198</c:v>
                </c:pt>
                <c:pt idx="24">
                  <c:v>41198</c:v>
                </c:pt>
                <c:pt idx="25">
                  <c:v>41200</c:v>
                </c:pt>
                <c:pt idx="26">
                  <c:v>41202</c:v>
                </c:pt>
                <c:pt idx="27">
                  <c:v>41203</c:v>
                </c:pt>
                <c:pt idx="28">
                  <c:v>41203</c:v>
                </c:pt>
                <c:pt idx="29">
                  <c:v>41203</c:v>
                </c:pt>
                <c:pt idx="30">
                  <c:v>41203</c:v>
                </c:pt>
                <c:pt idx="31">
                  <c:v>41204</c:v>
                </c:pt>
                <c:pt idx="32">
                  <c:v>41205</c:v>
                </c:pt>
                <c:pt idx="33">
                  <c:v>41206</c:v>
                </c:pt>
                <c:pt idx="34">
                  <c:v>41206</c:v>
                </c:pt>
                <c:pt idx="35">
                  <c:v>41206</c:v>
                </c:pt>
                <c:pt idx="36">
                  <c:v>41206</c:v>
                </c:pt>
                <c:pt idx="37">
                  <c:v>41206</c:v>
                </c:pt>
                <c:pt idx="38">
                  <c:v>41208</c:v>
                </c:pt>
                <c:pt idx="39">
                  <c:v>41210</c:v>
                </c:pt>
                <c:pt idx="40">
                  <c:v>41211</c:v>
                </c:pt>
                <c:pt idx="41">
                  <c:v>41211</c:v>
                </c:pt>
                <c:pt idx="42">
                  <c:v>41211</c:v>
                </c:pt>
                <c:pt idx="43">
                  <c:v>41212</c:v>
                </c:pt>
                <c:pt idx="44">
                  <c:v>41212</c:v>
                </c:pt>
                <c:pt idx="45">
                  <c:v>41212</c:v>
                </c:pt>
                <c:pt idx="46">
                  <c:v>41212</c:v>
                </c:pt>
                <c:pt idx="47">
                  <c:v>41212</c:v>
                </c:pt>
                <c:pt idx="48">
                  <c:v>41212</c:v>
                </c:pt>
                <c:pt idx="49">
                  <c:v>41212</c:v>
                </c:pt>
                <c:pt idx="50">
                  <c:v>41212</c:v>
                </c:pt>
              </c:strCache>
            </c:strRef>
          </c:cat>
          <c:val>
            <c:numRef>
              <c:f>'Wood received'!$H$6:$H$56</c:f>
              <c:numCache>
                <c:ptCount val="51"/>
                <c:pt idx="0">
                  <c:v>48.02</c:v>
                </c:pt>
                <c:pt idx="1">
                  <c:v>46.55</c:v>
                </c:pt>
                <c:pt idx="2">
                  <c:v>36.22</c:v>
                </c:pt>
                <c:pt idx="3">
                  <c:v>47.48</c:v>
                </c:pt>
                <c:pt idx="4">
                  <c:v>47.54</c:v>
                </c:pt>
                <c:pt idx="5">
                  <c:v>50.03</c:v>
                </c:pt>
                <c:pt idx="6">
                  <c:v>49.74</c:v>
                </c:pt>
                <c:pt idx="7">
                  <c:v>49.95</c:v>
                </c:pt>
                <c:pt idx="8">
                  <c:v>48.97</c:v>
                </c:pt>
                <c:pt idx="9">
                  <c:v>48.78</c:v>
                </c:pt>
                <c:pt idx="10">
                  <c:v>46.49</c:v>
                </c:pt>
                <c:pt idx="11">
                  <c:v>48.82</c:v>
                </c:pt>
                <c:pt idx="12">
                  <c:v>47.56</c:v>
                </c:pt>
                <c:pt idx="13">
                  <c:v>49.45</c:v>
                </c:pt>
                <c:pt idx="14">
                  <c:v>47.39</c:v>
                </c:pt>
                <c:pt idx="15">
                  <c:v>45.55</c:v>
                </c:pt>
                <c:pt idx="16">
                  <c:v>48.36</c:v>
                </c:pt>
                <c:pt idx="17">
                  <c:v>45.5</c:v>
                </c:pt>
                <c:pt idx="18">
                  <c:v>22</c:v>
                </c:pt>
                <c:pt idx="19">
                  <c:v>47.42</c:v>
                </c:pt>
                <c:pt idx="20">
                  <c:v>50.06</c:v>
                </c:pt>
                <c:pt idx="21">
                  <c:v>49.16</c:v>
                </c:pt>
                <c:pt idx="22">
                  <c:v>48.46</c:v>
                </c:pt>
                <c:pt idx="23">
                  <c:v>43.62</c:v>
                </c:pt>
                <c:pt idx="24">
                  <c:v>48.88</c:v>
                </c:pt>
                <c:pt idx="25">
                  <c:v>45.35</c:v>
                </c:pt>
                <c:pt idx="26">
                  <c:v>48.32</c:v>
                </c:pt>
                <c:pt idx="27">
                  <c:v>52.01</c:v>
                </c:pt>
                <c:pt idx="28">
                  <c:v>46.2</c:v>
                </c:pt>
                <c:pt idx="29">
                  <c:v>45.51</c:v>
                </c:pt>
                <c:pt idx="30">
                  <c:v>45.21</c:v>
                </c:pt>
                <c:pt idx="31">
                  <c:v>51.06</c:v>
                </c:pt>
                <c:pt idx="32">
                  <c:v>53.95</c:v>
                </c:pt>
                <c:pt idx="33">
                  <c:v>54.44</c:v>
                </c:pt>
                <c:pt idx="34">
                  <c:v>45.19</c:v>
                </c:pt>
                <c:pt idx="35">
                  <c:v>45.31</c:v>
                </c:pt>
                <c:pt idx="36">
                  <c:v>50.3</c:v>
                </c:pt>
                <c:pt idx="37">
                  <c:v>49.95</c:v>
                </c:pt>
                <c:pt idx="38">
                  <c:v>44.97</c:v>
                </c:pt>
                <c:pt idx="39">
                  <c:v>44.61</c:v>
                </c:pt>
                <c:pt idx="40">
                  <c:v>54.58</c:v>
                </c:pt>
                <c:pt idx="41">
                  <c:v>45.2</c:v>
                </c:pt>
                <c:pt idx="42">
                  <c:v>41.07</c:v>
                </c:pt>
                <c:pt idx="43">
                  <c:v>46.48</c:v>
                </c:pt>
                <c:pt idx="44">
                  <c:v>51.18</c:v>
                </c:pt>
                <c:pt idx="45">
                  <c:v>52.28</c:v>
                </c:pt>
                <c:pt idx="46">
                  <c:v>45.76</c:v>
                </c:pt>
                <c:pt idx="47">
                  <c:v>53.35</c:v>
                </c:pt>
                <c:pt idx="48">
                  <c:v>59.57</c:v>
                </c:pt>
                <c:pt idx="49">
                  <c:v>53.74</c:v>
                </c:pt>
                <c:pt idx="50">
                  <c:v>51.17</c:v>
                </c:pt>
              </c:numCache>
            </c:numRef>
          </c:val>
          <c:smooth val="0"/>
        </c:ser>
        <c:marker val="1"/>
        <c:axId val="42107840"/>
        <c:axId val="43426241"/>
      </c:lineChart>
      <c:dateAx>
        <c:axId val="42107840"/>
        <c:scaling>
          <c:orientation val="minMax"/>
        </c:scaling>
        <c:axPos val="b"/>
        <c:delete val="0"/>
        <c:numFmt formatCode="dd/mm/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2624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426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07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7</xdr:col>
      <xdr:colOff>361950</xdr:colOff>
      <xdr:row>14</xdr:row>
      <xdr:rowOff>85725</xdr:rowOff>
    </xdr:to>
    <xdr:graphicFrame>
      <xdr:nvGraphicFramePr>
        <xdr:cNvPr id="1" name="Диаграмма 2"/>
        <xdr:cNvGraphicFramePr/>
      </xdr:nvGraphicFramePr>
      <xdr:xfrm>
        <a:off x="47625" y="9525"/>
        <a:ext cx="4581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40" sheet="Wood received"/>
  </cacheSource>
  <cacheFields count="8">
    <cacheField name="Поставщик">
      <sharedItems containsBlank="1" containsMixedTypes="0" count="20">
        <m/>
        <s v="Ахтырский ЛХ"/>
        <s v="Барановский ЛОХ"/>
        <s v="Звенигородский ЛХ"/>
        <s v="Лугинский л/х"/>
        <s v="Цюрупинский ЛХ"/>
        <s v="Чертковский л/х"/>
        <s v="Сокирянский л/х"/>
        <s v="Сумской л/х"/>
        <s v="Каменец-Подольский л/х"/>
        <s v="Краснопольский л/х"/>
        <s v="Староконстантиновский л/х"/>
        <s v="Бучачский л/х"/>
        <s v="Миргородский л/х"/>
        <s v="Тростянецкий л/х"/>
        <s v="Роменский л/х"/>
        <s v="Ярмолинецкий л/х"/>
        <s v="Кременецкий л/х"/>
        <s v="Белокоровицкий л/х"/>
        <s v="Ахтырский л/х"/>
      </sharedItems>
    </cacheField>
    <cacheField name="Станция отправитель">
      <sharedItems containsMixedTypes="0"/>
    </cacheField>
    <cacheField name="№ вагона">
      <sharedItems containsMixedTypes="1" containsNumber="1" containsInteger="1"/>
    </cacheField>
    <cacheField name="№ ТТН">
      <sharedItems containsMixedTypes="1" containsNumber="1" containsInteger="1"/>
    </cacheField>
    <cacheField name="дата отгрузки">
      <sharedItems containsDate="1" containsMixedTypes="1"/>
    </cacheField>
    <cacheField name="дата прибытия">
      <sharedItems containsDate="1" containsString="0" containsBlank="1" containsMixedTypes="0" count="49">
        <m/>
        <d v="2012-10-02T00:00:00.000"/>
        <d v="2012-10-03T00:00:00.000"/>
        <d v="2012-10-05T00:00:00.000"/>
        <d v="2012-10-04T00:00:00.000"/>
        <d v="2012-10-07T00:00:00.000"/>
        <d v="2012-10-08T00:00:00.000"/>
        <d v="2012-10-09T00:00:00.000"/>
        <d v="2012-10-10T00:00:00.000"/>
        <d v="2012-10-11T00:00:00.000"/>
        <d v="2012-10-12T00:00:00.000"/>
        <d v="2012-10-13T00:00:00.000"/>
        <d v="2012-10-16T00:00:00.000"/>
        <d v="2012-10-18T00:00:00.000"/>
        <d v="2012-10-20T00:00:00.000"/>
        <d v="2012-10-21T00:00:00.000"/>
        <d v="2012-10-22T00:00:00.000"/>
        <d v="2012-10-23T00:00:00.000"/>
        <d v="2012-10-24T00:00:00.000"/>
        <d v="2012-10-26T00:00:00.000"/>
        <d v="2012-10-28T00:00:00.000"/>
        <d v="2012-10-29T00:00:00.000"/>
        <d v="2012-10-30T00:00:00.000"/>
        <d v="2012-10-31T00:00:00.000"/>
        <d v="2012-11-01T00:00:00.000"/>
        <d v="2012-11-02T00:00:00.000"/>
        <d v="2012-11-03T00:00:00.000"/>
        <d v="2012-11-04T00:00:00.000"/>
        <d v="2012-11-05T00:00:00.000"/>
        <d v="2012-11-06T00:00:00.000"/>
        <d v="2012-11-07T00:00:00.000"/>
        <d v="2012-11-09T00:00:00.000"/>
        <d v="2012-11-10T00:00:00.000"/>
        <d v="2012-11-11T00:00:00.000"/>
        <d v="2012-11-12T00:00:00.000"/>
        <d v="2012-11-13T00:00:00.000"/>
        <d v="2012-11-14T00:00:00.000"/>
        <d v="2012-11-15T00:00:00.000"/>
        <d v="2012-11-16T00:00:00.000"/>
        <d v="2012-11-17T00:00:00.000"/>
        <d v="2012-11-18T00:00:00.000"/>
        <d v="2012-11-19T00:00:00.000"/>
        <d v="2012-11-20T00:00:00.000"/>
        <d v="2012-11-22T00:00:00.000"/>
        <d v="2012-11-23T00:00:00.000"/>
        <d v="2012-11-24T00:00:00.000"/>
        <d v="2012-11-25T00:00:00.000"/>
        <d v="2012-11-26T00:00:00.000"/>
        <d v="2012-11-27T00:00:00.000"/>
      </sharedItems>
    </cacheField>
    <cacheField name="Отгружено по документам">
      <sharedItems containsBlank="1" containsMixedTypes="1" containsNumber="1" count="123">
        <m/>
        <s v="куб.м."/>
        <n v="48.29"/>
        <n v="47.7"/>
        <n v="43.74"/>
        <n v="49.5"/>
        <n v="49.15"/>
        <n v="50.54"/>
        <n v="49.85"/>
        <n v="49.13"/>
        <n v="46.93"/>
        <n v="48.99"/>
        <n v="43.42"/>
        <n v="47.39"/>
        <n v="44.3"/>
        <n v="48.72"/>
        <n v="46.7"/>
        <n v="22"/>
        <n v="47.84"/>
        <n v="50.12"/>
        <n v="44.23"/>
        <n v="48.8"/>
        <n v="43.98"/>
        <n v="45.25"/>
        <n v="48.46"/>
        <n v="52.24"/>
        <n v="46.49"/>
        <n v="45.98"/>
        <n v="45.7"/>
        <n v="54.42"/>
        <n v="54.51"/>
        <n v="45.55"/>
        <n v="45.44"/>
        <n v="50.44"/>
        <n v="50.4"/>
        <n v="44.68"/>
        <n v="44.57"/>
        <n v="44.98"/>
        <n v="46.44"/>
        <n v="47.66"/>
        <n v="51.61"/>
        <n v="51.68"/>
        <n v="44.37"/>
        <n v="52.78"/>
        <n v="59.64"/>
        <n v="51.3"/>
        <n v="50.57"/>
        <n v="46.19"/>
        <n v="51.66"/>
        <n v="46.1"/>
        <n v="47.71"/>
        <n v="47.88"/>
        <n v="46.12"/>
        <n v="40.11"/>
        <n v="39.57"/>
        <n v="48.57"/>
        <n v="59.52"/>
        <n v="51.71"/>
        <n v="50.01"/>
        <n v="50.72"/>
        <n v="44.03"/>
        <n v="45.87"/>
        <n v="51.11"/>
        <n v="53.04"/>
        <n v="45.46"/>
        <n v="46.28"/>
        <n v="45.93"/>
        <n v="53.11"/>
        <n v="48.18"/>
        <n v="48.34"/>
        <n v="47.5"/>
        <n v="43.54"/>
        <n v="56.9"/>
        <n v="45.14"/>
        <n v="51.43"/>
        <n v="49.81"/>
        <n v="48.02"/>
        <n v="49.83"/>
        <n v="51.64"/>
        <n v="50.87"/>
        <n v="52.74"/>
        <n v="40.86"/>
        <n v="42.51"/>
        <n v="41.8"/>
        <n v="42.93"/>
        <n v="40.77"/>
        <n v="50.92"/>
        <n v="42.91"/>
        <n v="48.22"/>
        <n v="48.38"/>
        <n v="51.57"/>
        <n v="52.41"/>
        <n v="39.3"/>
        <n v="39.26"/>
        <n v="42.9"/>
        <n v="59.7"/>
        <n v="50.55"/>
        <n v="51.2"/>
        <n v="48.52"/>
        <n v="48.36"/>
        <n v="48.15"/>
        <n v="51.03"/>
        <n v="45.47"/>
        <n v="42.92"/>
        <n v="51.63"/>
        <n v="41.81"/>
        <n v="48.2"/>
        <n v="47.96"/>
        <n v="45.02"/>
        <n v="50.97"/>
        <n v="50.8"/>
        <n v="44.18"/>
        <n v="48.47"/>
        <n v="43.35"/>
        <n v="53.06"/>
        <n v="59.58"/>
        <n v="50.71"/>
        <n v="50.65"/>
        <n v="47.34"/>
        <n v="47.75"/>
        <n v="51.83"/>
        <n v="46.58"/>
        <n v="45.97"/>
      </sharedItems>
    </cacheField>
    <cacheField name="принято по факту">
      <sharedItems containsBlank="1" containsMixedTypes="1" containsNumber="1" count="131">
        <s v="куб.м."/>
        <m/>
        <n v="48.02"/>
        <n v="46.55"/>
        <n v="36.22"/>
        <n v="47.48"/>
        <n v="47.54"/>
        <n v="50.03"/>
        <n v="49.74"/>
        <n v="49.95"/>
        <n v="48.97"/>
        <n v="48.78"/>
        <n v="46.49"/>
        <n v="48.82"/>
        <n v="47.56"/>
        <n v="49.45"/>
        <n v="47.39"/>
        <n v="45.55"/>
        <n v="48.36"/>
        <n v="45.5"/>
        <n v="22"/>
        <n v="47.42"/>
        <n v="50.06"/>
        <n v="49.16"/>
        <n v="48.46"/>
        <n v="43.62"/>
        <n v="48.88"/>
        <n v="45.35"/>
        <n v="48.32"/>
        <n v="52.01"/>
        <n v="46.2"/>
        <n v="45.51"/>
        <n v="45.21"/>
        <n v="51.06"/>
        <n v="53.95"/>
        <n v="54.44"/>
        <n v="45.19"/>
        <n v="45.31"/>
        <n v="50.3"/>
        <n v="44.97"/>
        <n v="44.61"/>
        <n v="54.58"/>
        <n v="45.2"/>
        <n v="41.07"/>
        <n v="46.48"/>
        <n v="51.18"/>
        <n v="52.28"/>
        <n v="45.76"/>
        <n v="53.35"/>
        <n v="59.57"/>
        <n v="53.74"/>
        <n v="51.17"/>
        <n v="51.38"/>
        <n v="38.77"/>
        <n v="35.85"/>
        <n v="36.77"/>
        <n v="44.4"/>
        <n v="39.91"/>
        <n v="40.14"/>
        <n v="45.49"/>
        <n v="59.72"/>
        <n v="51.9"/>
        <n v="49.62"/>
        <n v="51.22"/>
        <n v="45.75"/>
        <n v="49.23"/>
        <n v="52.18"/>
        <n v="53.27"/>
        <n v="45.63"/>
        <n v="46.67"/>
        <n v="45.45"/>
        <n v="40.65"/>
        <n v="51.84"/>
        <n v="48.92"/>
        <n v="47.99"/>
        <n v="47.22"/>
        <n v="41.05"/>
        <n v="56.51"/>
        <n v="45.67"/>
        <n v="50.96"/>
        <n v="50.04"/>
        <n v="47.55"/>
        <n v="49.59"/>
        <n v="51.2"/>
        <n v="52.39"/>
        <n v="50.55"/>
        <n v="50.86"/>
        <n v="40.29"/>
        <n v="38.99"/>
        <n v="40.99"/>
        <n v="44.88"/>
        <n v="40.3"/>
        <n v="50.59"/>
        <n v="59.34"/>
        <n v="41.76"/>
        <n v="49.41"/>
        <n v="49.53"/>
        <n v="51.12"/>
        <n v="50.49"/>
        <n v="40.49"/>
        <n v="40.88"/>
        <n v="45.57"/>
        <n v="58.97"/>
        <n v="51.65"/>
        <n v="52.54"/>
        <n v="48.81"/>
        <n v="48.49"/>
        <n v="51.11"/>
        <n v="48.35"/>
        <n v="45.01"/>
        <n v="50.95"/>
        <n v="44.28"/>
        <n v="51.69"/>
        <n v="47.84"/>
        <n v="47.57"/>
        <n v="51.37"/>
        <n v="43.99"/>
        <n v="50.85"/>
        <n v="54.05"/>
        <n v="51.1"/>
        <n v="44.18"/>
        <n v="48.47"/>
        <n v="43.17"/>
        <n v="52.71"/>
        <n v="59"/>
        <n v="52.63"/>
        <n v="50.16"/>
        <n v="54.01"/>
        <n v="46.91"/>
        <n v="52.33"/>
        <n v="45.8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127" firstHeaderRow="2" firstDataRow="2" firstDataCol="2"/>
  <pivotFields count="8">
    <pivotField axis="axisRow" compact="0" outline="0" subtotalTop="0" showAll="0">
      <items count="21">
        <item m="1" x="19"/>
        <item x="1"/>
        <item x="2"/>
        <item x="18"/>
        <item x="12"/>
        <item x="3"/>
        <item x="9"/>
        <item x="10"/>
        <item x="17"/>
        <item x="4"/>
        <item x="13"/>
        <item x="15"/>
        <item x="7"/>
        <item x="11"/>
        <item x="8"/>
        <item x="14"/>
        <item x="5"/>
        <item x="6"/>
        <item x="16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0"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0"/>
        <item t="default"/>
      </items>
    </pivotField>
    <pivotField compact="0" outline="0" subtotalTop="0" showAll="0"/>
    <pivotField dataField="1" compact="0" outline="0" subtotalTop="0" showAll="0"/>
  </pivotFields>
  <rowFields count="2">
    <field x="0"/>
    <field x="5"/>
  </rowFields>
  <rowItems count="123">
    <i>
      <x v="1"/>
      <x/>
    </i>
    <i r="1">
      <x v="3"/>
    </i>
    <i r="1">
      <x v="4"/>
    </i>
    <i r="1">
      <x v="6"/>
    </i>
    <i r="1">
      <x v="14"/>
    </i>
    <i r="1">
      <x v="21"/>
    </i>
    <i r="1">
      <x v="22"/>
    </i>
    <i r="1">
      <x v="26"/>
    </i>
    <i r="1">
      <x v="28"/>
    </i>
    <i r="1">
      <x v="30"/>
    </i>
    <i r="1">
      <x v="38"/>
    </i>
    <i r="1">
      <x v="47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9"/>
    </i>
    <i r="1">
      <x v="10"/>
    </i>
    <i r="1">
      <x v="11"/>
    </i>
    <i r="1">
      <x v="13"/>
    </i>
    <i r="1">
      <x v="15"/>
    </i>
    <i r="1">
      <x v="28"/>
    </i>
    <i r="1">
      <x v="46"/>
    </i>
    <i t="default">
      <x v="2"/>
    </i>
    <i>
      <x v="3"/>
      <x v="47"/>
    </i>
    <i t="default">
      <x v="3"/>
    </i>
    <i>
      <x v="4"/>
      <x v="23"/>
    </i>
    <i r="1">
      <x v="36"/>
    </i>
    <i t="default">
      <x v="4"/>
    </i>
    <i>
      <x v="5"/>
      <x v="3"/>
    </i>
    <i t="default">
      <x v="5"/>
    </i>
    <i>
      <x v="6"/>
      <x v="20"/>
    </i>
    <i r="1">
      <x v="23"/>
    </i>
    <i r="1">
      <x v="24"/>
    </i>
    <i r="1">
      <x v="26"/>
    </i>
    <i t="default">
      <x v="6"/>
    </i>
    <i>
      <x v="7"/>
      <x v="21"/>
    </i>
    <i r="1">
      <x v="23"/>
    </i>
    <i r="1">
      <x v="25"/>
    </i>
    <i r="1">
      <x v="26"/>
    </i>
    <i r="1">
      <x v="29"/>
    </i>
    <i r="1">
      <x v="30"/>
    </i>
    <i r="1">
      <x v="34"/>
    </i>
    <i r="1">
      <x v="37"/>
    </i>
    <i t="default">
      <x v="7"/>
    </i>
    <i>
      <x v="8"/>
      <x v="28"/>
    </i>
    <i r="1">
      <x v="29"/>
    </i>
    <i r="1">
      <x v="33"/>
    </i>
    <i r="1">
      <x v="35"/>
    </i>
    <i t="default">
      <x v="8"/>
    </i>
    <i>
      <x v="9"/>
      <x v="6"/>
    </i>
    <i r="1">
      <x v="9"/>
    </i>
    <i r="1">
      <x v="17"/>
    </i>
    <i r="1">
      <x v="21"/>
    </i>
    <i r="1">
      <x v="25"/>
    </i>
    <i r="1">
      <x v="30"/>
    </i>
    <i r="1">
      <x v="33"/>
    </i>
    <i r="1">
      <x v="35"/>
    </i>
    <i r="1">
      <x v="38"/>
    </i>
    <i r="1">
      <x v="42"/>
    </i>
    <i r="1">
      <x v="44"/>
    </i>
    <i r="1">
      <x v="46"/>
    </i>
    <i t="default">
      <x v="9"/>
    </i>
    <i>
      <x v="10"/>
      <x v="24"/>
    </i>
    <i r="1">
      <x v="26"/>
    </i>
    <i r="1">
      <x v="38"/>
    </i>
    <i r="1">
      <x v="40"/>
    </i>
    <i r="1">
      <x v="44"/>
    </i>
    <i t="default">
      <x v="10"/>
    </i>
    <i>
      <x v="11"/>
      <x v="26"/>
    </i>
    <i r="1">
      <x v="28"/>
    </i>
    <i r="1">
      <x v="31"/>
    </i>
    <i r="1">
      <x v="34"/>
    </i>
    <i t="default">
      <x v="11"/>
    </i>
    <i>
      <x v="12"/>
      <x v="14"/>
    </i>
    <i r="1">
      <x v="17"/>
    </i>
    <i r="1">
      <x v="18"/>
    </i>
    <i r="1">
      <x v="20"/>
    </i>
    <i r="1">
      <x v="21"/>
    </i>
    <i r="1">
      <x v="28"/>
    </i>
    <i r="1">
      <x v="36"/>
    </i>
    <i t="default">
      <x v="12"/>
    </i>
    <i>
      <x v="13"/>
      <x v="21"/>
    </i>
    <i r="1">
      <x v="24"/>
    </i>
    <i r="1">
      <x v="28"/>
    </i>
    <i r="1">
      <x v="33"/>
    </i>
    <i r="1">
      <x v="35"/>
    </i>
    <i r="1">
      <x v="44"/>
    </i>
    <i t="default">
      <x v="13"/>
    </i>
    <i>
      <x v="14"/>
      <x v="16"/>
    </i>
    <i r="1">
      <x v="17"/>
    </i>
    <i r="1">
      <x v="20"/>
    </i>
    <i r="1">
      <x v="42"/>
    </i>
    <i r="1">
      <x v="45"/>
    </i>
    <i t="default">
      <x v="14"/>
    </i>
    <i>
      <x v="15"/>
      <x v="25"/>
    </i>
    <i r="1">
      <x v="31"/>
    </i>
    <i r="1">
      <x v="36"/>
    </i>
    <i r="1">
      <x v="38"/>
    </i>
    <i r="1">
      <x v="45"/>
    </i>
    <i t="default">
      <x v="15"/>
    </i>
    <i>
      <x v="16"/>
      <x v="7"/>
    </i>
    <i t="default">
      <x v="16"/>
    </i>
    <i>
      <x v="17"/>
      <x v="8"/>
    </i>
    <i r="1">
      <x v="12"/>
    </i>
    <i r="1">
      <x v="17"/>
    </i>
    <i r="1">
      <x v="19"/>
    </i>
    <i r="1">
      <x v="21"/>
    </i>
    <i r="1">
      <x v="39"/>
    </i>
    <i r="1">
      <x v="41"/>
    </i>
    <i r="1">
      <x v="43"/>
    </i>
    <i t="default">
      <x v="17"/>
    </i>
    <i>
      <x v="18"/>
      <x v="26"/>
    </i>
    <i r="1">
      <x v="27"/>
    </i>
    <i r="1">
      <x v="32"/>
    </i>
    <i r="1">
      <x v="33"/>
    </i>
    <i r="1">
      <x v="34"/>
    </i>
    <i t="default">
      <x v="18"/>
    </i>
    <i>
      <x v="19"/>
      <x v="48"/>
    </i>
    <i t="default">
      <x v="19"/>
    </i>
    <i t="grand">
      <x/>
    </i>
  </rowItems>
  <colItems count="1">
    <i/>
  </colItems>
  <dataFields count="1">
    <dataField name="Сумма по полю принято по факту" fld="7" baseField="0" baseItem="0"/>
  </dataFields>
  <pivotTableStyleInfo name="PivotStyleMedium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9:U70" firstHeaderRow="1" firstDataRow="2" firstDataCol="1"/>
  <pivotFields count="8">
    <pivotField axis="axisCol" compact="0" outline="0" subtotalTop="0" showAll="0">
      <items count="21">
        <item m="1" x="19"/>
        <item x="1"/>
        <item x="2"/>
        <item x="18"/>
        <item x="12"/>
        <item x="3"/>
        <item x="9"/>
        <item x="10"/>
        <item x="17"/>
        <item x="4"/>
        <item x="13"/>
        <item x="15"/>
        <item x="7"/>
        <item x="11"/>
        <item x="8"/>
        <item x="14"/>
        <item x="5"/>
        <item x="6"/>
        <item x="16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0"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0"/>
        <item t="default"/>
      </items>
    </pivotField>
    <pivotField compact="0" outline="0" subtotalTop="0" showAll="0"/>
    <pivotField dataField="1" compact="0" outline="0" subtotalTop="0" showAll="0"/>
  </pivotFields>
  <rowFields count="1">
    <field x="5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0"/>
  </colFields>
  <col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Сумма по полю принято по факту" fld="7" baseField="0" baseItem="0"/>
  </dataFields>
  <formats count="8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0">
      <pivotArea outline="0" fieldPosition="0" axis="axisRow" field="5" grandCol="1">
        <references count="1">
          <reference field="5" count="0"/>
        </references>
      </pivotArea>
    </format>
    <format dxfId="3">
      <pivotArea outline="0" fieldPosition="0" axis="axisRow" field="5" grandCol="1">
        <references count="1">
          <reference field="5" count="0"/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160"/>
  <sheetViews>
    <sheetView zoomScale="82" zoomScaleNormal="82" zoomScalePageLayoutView="0" workbookViewId="0" topLeftCell="A1">
      <pane ySplit="5" topLeftCell="A114" activePane="bottomLeft" state="frozen"/>
      <selection pane="topLeft" activeCell="A1" sqref="A1"/>
      <selection pane="bottomLeft" activeCell="A114" sqref="A114"/>
    </sheetView>
  </sheetViews>
  <sheetFormatPr defaultColWidth="8.8515625" defaultRowHeight="15"/>
  <cols>
    <col min="1" max="1" width="32.8515625" style="1" customWidth="1"/>
    <col min="2" max="2" width="25.140625" style="1" customWidth="1"/>
    <col min="3" max="3" width="15.421875" style="30" customWidth="1"/>
    <col min="4" max="4" width="23.140625" style="30" customWidth="1"/>
    <col min="5" max="5" width="15.421875" style="1" customWidth="1"/>
    <col min="6" max="6" width="15.28125" style="1" customWidth="1"/>
    <col min="7" max="7" width="14.00390625" style="1" customWidth="1"/>
    <col min="8" max="8" width="15.421875" style="1" customWidth="1"/>
    <col min="9" max="9" width="16.28125" style="1" customWidth="1"/>
    <col min="10" max="10" width="17.8515625" style="1" customWidth="1"/>
    <col min="11" max="11" width="17.00390625" style="1" customWidth="1"/>
    <col min="12" max="13" width="10.8515625" style="1" customWidth="1"/>
    <col min="14" max="14" width="17.421875" style="1" customWidth="1"/>
    <col min="15" max="15" width="18.140625" style="1" customWidth="1"/>
    <col min="16" max="16" width="22.57421875" style="0" bestFit="1" customWidth="1"/>
    <col min="17" max="17" width="27.28125" style="0" bestFit="1" customWidth="1"/>
  </cols>
  <sheetData>
    <row r="1" spans="1:15" ht="15">
      <c r="A1" s="111" t="s">
        <v>0</v>
      </c>
      <c r="B1" s="108" t="s">
        <v>1</v>
      </c>
      <c r="C1" s="113" t="s">
        <v>2</v>
      </c>
      <c r="D1" s="108" t="s">
        <v>3</v>
      </c>
      <c r="E1" s="108" t="s">
        <v>4</v>
      </c>
      <c r="F1" s="108" t="s">
        <v>5</v>
      </c>
      <c r="G1" s="108" t="s">
        <v>6</v>
      </c>
      <c r="H1" s="110" t="s">
        <v>7</v>
      </c>
      <c r="I1" s="110"/>
      <c r="J1" s="110"/>
      <c r="K1" s="108" t="s">
        <v>8</v>
      </c>
      <c r="L1" s="119" t="s">
        <v>9</v>
      </c>
      <c r="M1" s="121" t="s">
        <v>10</v>
      </c>
      <c r="N1" s="115" t="s">
        <v>11</v>
      </c>
      <c r="O1" s="115" t="s">
        <v>12</v>
      </c>
    </row>
    <row r="2" spans="1:15" ht="15">
      <c r="A2" s="112"/>
      <c r="B2" s="109"/>
      <c r="C2" s="114"/>
      <c r="D2" s="109"/>
      <c r="E2" s="109"/>
      <c r="F2" s="109"/>
      <c r="G2" s="109"/>
      <c r="H2" s="117" t="s">
        <v>13</v>
      </c>
      <c r="I2" s="117" t="s">
        <v>14</v>
      </c>
      <c r="J2" s="117"/>
      <c r="K2" s="109"/>
      <c r="L2" s="120"/>
      <c r="M2" s="122"/>
      <c r="N2" s="116"/>
      <c r="O2" s="116"/>
    </row>
    <row r="3" spans="1:15" ht="15">
      <c r="A3" s="112"/>
      <c r="B3" s="109"/>
      <c r="C3" s="114"/>
      <c r="D3" s="109"/>
      <c r="E3" s="109"/>
      <c r="F3" s="109"/>
      <c r="G3" s="109"/>
      <c r="H3" s="117"/>
      <c r="I3" s="118" t="s">
        <v>15</v>
      </c>
      <c r="J3" s="109" t="s">
        <v>16</v>
      </c>
      <c r="K3" s="109"/>
      <c r="L3" s="120"/>
      <c r="M3" s="122"/>
      <c r="N3" s="116"/>
      <c r="O3" s="116"/>
    </row>
    <row r="4" spans="1:15" ht="15.75">
      <c r="A4" s="112"/>
      <c r="B4" s="109"/>
      <c r="C4" s="114"/>
      <c r="D4" s="109"/>
      <c r="E4" s="109"/>
      <c r="F4" s="109"/>
      <c r="G4" s="2" t="s">
        <v>13</v>
      </c>
      <c r="H4" s="117"/>
      <c r="I4" s="118"/>
      <c r="J4" s="109"/>
      <c r="K4" s="109"/>
      <c r="L4" s="120"/>
      <c r="M4" s="122"/>
      <c r="N4" s="3" t="s">
        <v>17</v>
      </c>
      <c r="O4" s="3" t="s">
        <v>17</v>
      </c>
    </row>
    <row r="5" spans="1:15" ht="16.5" thickBot="1">
      <c r="A5" s="50"/>
      <c r="B5" s="51"/>
      <c r="C5" s="52"/>
      <c r="D5" s="51"/>
      <c r="E5" s="51"/>
      <c r="F5" s="51"/>
      <c r="G5" s="53"/>
      <c r="H5" s="53"/>
      <c r="I5" s="54"/>
      <c r="J5" s="51"/>
      <c r="K5" s="51"/>
      <c r="L5" s="55"/>
      <c r="M5" s="4" t="s">
        <v>17</v>
      </c>
      <c r="N5" s="5">
        <v>0</v>
      </c>
      <c r="O5" s="5">
        <v>0</v>
      </c>
    </row>
    <row r="6" spans="1:18" s="48" customFormat="1" ht="15.75">
      <c r="A6" s="44" t="s">
        <v>21</v>
      </c>
      <c r="B6" s="44" t="s">
        <v>22</v>
      </c>
      <c r="C6" s="44">
        <v>67881748</v>
      </c>
      <c r="D6" s="56" t="s">
        <v>23</v>
      </c>
      <c r="E6" s="57">
        <v>41178</v>
      </c>
      <c r="F6" s="57">
        <v>41184</v>
      </c>
      <c r="G6" s="58">
        <v>48.29</v>
      </c>
      <c r="H6" s="44">
        <v>48.02</v>
      </c>
      <c r="I6" s="14">
        <f aca="true" t="shared" si="0" ref="I6:I71">H6-G6</f>
        <v>-0.269999999999996</v>
      </c>
      <c r="J6" s="15">
        <v>0</v>
      </c>
      <c r="K6" s="16">
        <f>H6</f>
        <v>48.02</v>
      </c>
      <c r="L6" s="59">
        <f>G6*0.82</f>
        <v>39.5978</v>
      </c>
      <c r="M6" s="6">
        <v>0</v>
      </c>
      <c r="N6" s="47">
        <f>N5+K6-M6</f>
        <v>48.02</v>
      </c>
      <c r="O6" s="34"/>
      <c r="P6" t="s">
        <v>74</v>
      </c>
      <c r="Q6" s="74" t="s">
        <v>21</v>
      </c>
      <c r="R6" s="48">
        <f>SUMIF($A$6:$A$147,Q6,$H$6:$H$147)</f>
        <v>713.0600000000001</v>
      </c>
    </row>
    <row r="7" spans="1:18" s="48" customFormat="1" ht="15.75">
      <c r="A7" s="44" t="s">
        <v>24</v>
      </c>
      <c r="B7" s="44" t="s">
        <v>25</v>
      </c>
      <c r="C7" s="44">
        <v>66604869</v>
      </c>
      <c r="D7" s="56" t="s">
        <v>26</v>
      </c>
      <c r="E7" s="57">
        <v>41180</v>
      </c>
      <c r="F7" s="57">
        <v>41185</v>
      </c>
      <c r="G7" s="58">
        <v>47.7</v>
      </c>
      <c r="H7" s="44">
        <v>46.55</v>
      </c>
      <c r="I7" s="14">
        <f t="shared" si="0"/>
        <v>-1.1500000000000057</v>
      </c>
      <c r="J7" s="15">
        <v>0</v>
      </c>
      <c r="K7" s="16">
        <f aca="true" t="shared" si="1" ref="K7:K86">H7</f>
        <v>46.55</v>
      </c>
      <c r="L7" s="59">
        <f aca="true" t="shared" si="2" ref="L7:L72">G7*0.82</f>
        <v>39.114</v>
      </c>
      <c r="M7" s="6"/>
      <c r="N7" s="47">
        <f aca="true" t="shared" si="3" ref="N7:N72">N6+K7-M7</f>
        <v>94.57</v>
      </c>
      <c r="O7" s="34"/>
      <c r="P7" t="s">
        <v>75</v>
      </c>
      <c r="Q7" s="74"/>
      <c r="R7" s="48">
        <f aca="true" t="shared" si="4" ref="R7:R24">SUMIF($A$6:$A$147,Q7,$H$6:$H$147)</f>
        <v>0</v>
      </c>
    </row>
    <row r="8" spans="1:18" s="48" customFormat="1" ht="15.75">
      <c r="A8" s="44" t="s">
        <v>24</v>
      </c>
      <c r="B8" s="44" t="s">
        <v>25</v>
      </c>
      <c r="C8" s="44">
        <v>65741019</v>
      </c>
      <c r="D8" s="56" t="s">
        <v>27</v>
      </c>
      <c r="E8" s="57">
        <v>41182</v>
      </c>
      <c r="F8" s="57">
        <v>41187</v>
      </c>
      <c r="G8" s="58">
        <v>43.74</v>
      </c>
      <c r="H8" s="44">
        <v>36.22</v>
      </c>
      <c r="I8" s="14">
        <f t="shared" si="0"/>
        <v>-7.520000000000003</v>
      </c>
      <c r="J8" s="15">
        <v>0</v>
      </c>
      <c r="K8" s="16">
        <f t="shared" si="1"/>
        <v>36.22</v>
      </c>
      <c r="L8" s="59">
        <f t="shared" si="2"/>
        <v>35.8668</v>
      </c>
      <c r="M8" s="6"/>
      <c r="N8" s="47">
        <f t="shared" si="3"/>
        <v>130.79</v>
      </c>
      <c r="O8" s="34"/>
      <c r="P8" t="s">
        <v>76</v>
      </c>
      <c r="Q8" s="74" t="s">
        <v>57</v>
      </c>
      <c r="R8" s="48">
        <f t="shared" si="4"/>
        <v>117.63</v>
      </c>
    </row>
    <row r="9" spans="1:18" s="48" customFormat="1" ht="15.75">
      <c r="A9" s="44" t="s">
        <v>24</v>
      </c>
      <c r="B9" s="44" t="s">
        <v>25</v>
      </c>
      <c r="C9" s="44">
        <v>66181959</v>
      </c>
      <c r="D9" s="56" t="s">
        <v>28</v>
      </c>
      <c r="E9" s="57">
        <v>41182</v>
      </c>
      <c r="F9" s="57">
        <v>41187</v>
      </c>
      <c r="G9" s="58">
        <v>49.5</v>
      </c>
      <c r="H9" s="44">
        <v>47.48</v>
      </c>
      <c r="I9" s="14">
        <f t="shared" si="0"/>
        <v>-2.020000000000003</v>
      </c>
      <c r="J9" s="15">
        <v>0</v>
      </c>
      <c r="K9" s="16">
        <f t="shared" si="1"/>
        <v>47.48</v>
      </c>
      <c r="L9" s="59">
        <f t="shared" si="2"/>
        <v>40.589999999999996</v>
      </c>
      <c r="M9" s="6"/>
      <c r="N9" s="47">
        <f t="shared" si="3"/>
        <v>178.26999999999998</v>
      </c>
      <c r="O9" s="34"/>
      <c r="P9" t="s">
        <v>77</v>
      </c>
      <c r="Q9" s="74" t="s">
        <v>72</v>
      </c>
      <c r="R9" s="48">
        <f t="shared" si="4"/>
        <v>45.87</v>
      </c>
    </row>
    <row r="10" spans="1:18" s="48" customFormat="1" ht="15.75">
      <c r="A10" s="44" t="s">
        <v>24</v>
      </c>
      <c r="B10" s="44" t="s">
        <v>25</v>
      </c>
      <c r="C10" s="44">
        <v>68516616</v>
      </c>
      <c r="D10" s="56" t="s">
        <v>29</v>
      </c>
      <c r="E10" s="57">
        <v>41182</v>
      </c>
      <c r="F10" s="57">
        <v>41187</v>
      </c>
      <c r="G10" s="58">
        <v>49.15</v>
      </c>
      <c r="H10" s="44">
        <v>47.54</v>
      </c>
      <c r="I10" s="14">
        <f t="shared" si="0"/>
        <v>-1.6099999999999994</v>
      </c>
      <c r="J10" s="15">
        <v>0</v>
      </c>
      <c r="K10" s="16">
        <f t="shared" si="1"/>
        <v>47.54</v>
      </c>
      <c r="L10" s="59">
        <f t="shared" si="2"/>
        <v>40.303</v>
      </c>
      <c r="M10" s="6"/>
      <c r="N10" s="47">
        <f t="shared" si="3"/>
        <v>225.80999999999997</v>
      </c>
      <c r="O10" s="34"/>
      <c r="P10" t="s">
        <v>78</v>
      </c>
      <c r="Q10" s="74" t="s">
        <v>41</v>
      </c>
      <c r="R10" s="48">
        <f t="shared" si="4"/>
        <v>433.3700000000001</v>
      </c>
    </row>
    <row r="11" spans="1:18" s="48" customFormat="1" ht="15.75">
      <c r="A11" s="44" t="s">
        <v>24</v>
      </c>
      <c r="B11" s="44" t="s">
        <v>25</v>
      </c>
      <c r="C11" s="44">
        <v>68488089</v>
      </c>
      <c r="D11" s="56" t="s">
        <v>30</v>
      </c>
      <c r="E11" s="57">
        <v>41182</v>
      </c>
      <c r="F11" s="57">
        <v>41186</v>
      </c>
      <c r="G11" s="58">
        <v>50.54</v>
      </c>
      <c r="H11" s="44">
        <v>50.03</v>
      </c>
      <c r="I11" s="14">
        <f t="shared" si="0"/>
        <v>-0.509999999999998</v>
      </c>
      <c r="J11" s="15">
        <v>0</v>
      </c>
      <c r="K11" s="16">
        <f t="shared" si="1"/>
        <v>50.03</v>
      </c>
      <c r="L11" s="59">
        <f t="shared" si="2"/>
        <v>41.4428</v>
      </c>
      <c r="M11" s="6"/>
      <c r="N11" s="47">
        <f t="shared" si="3"/>
        <v>275.84</v>
      </c>
      <c r="O11" s="34"/>
      <c r="P11" t="s">
        <v>79</v>
      </c>
      <c r="Q11" s="74" t="s">
        <v>51</v>
      </c>
      <c r="R11" s="48">
        <f t="shared" si="4"/>
        <v>463.15</v>
      </c>
    </row>
    <row r="12" spans="1:18" s="48" customFormat="1" ht="15.75">
      <c r="A12" s="44" t="s">
        <v>24</v>
      </c>
      <c r="B12" s="44" t="s">
        <v>25</v>
      </c>
      <c r="C12" s="44">
        <v>68747716</v>
      </c>
      <c r="D12" s="56" t="s">
        <v>31</v>
      </c>
      <c r="E12" s="57">
        <v>41182</v>
      </c>
      <c r="F12" s="57">
        <v>41186</v>
      </c>
      <c r="G12" s="58">
        <v>49.85</v>
      </c>
      <c r="H12" s="44">
        <v>49.74</v>
      </c>
      <c r="I12" s="14">
        <f t="shared" si="0"/>
        <v>-0.10999999999999943</v>
      </c>
      <c r="J12" s="15">
        <v>0</v>
      </c>
      <c r="K12" s="16">
        <f t="shared" si="1"/>
        <v>49.74</v>
      </c>
      <c r="L12" s="59">
        <f t="shared" si="2"/>
        <v>40.876999999999995</v>
      </c>
      <c r="M12" s="6"/>
      <c r="N12" s="47">
        <f t="shared" si="3"/>
        <v>325.58</v>
      </c>
      <c r="O12" s="34"/>
      <c r="P12" t="s">
        <v>80</v>
      </c>
      <c r="Q12" s="74" t="s">
        <v>66</v>
      </c>
      <c r="R12" s="48">
        <f t="shared" si="4"/>
        <v>488.34999999999997</v>
      </c>
    </row>
    <row r="13" spans="1:18" s="48" customFormat="1" ht="15.75">
      <c r="A13" s="44" t="s">
        <v>24</v>
      </c>
      <c r="B13" s="44" t="s">
        <v>25</v>
      </c>
      <c r="C13" s="44">
        <v>68703487</v>
      </c>
      <c r="D13" s="56" t="s">
        <v>32</v>
      </c>
      <c r="E13" s="57">
        <v>41182</v>
      </c>
      <c r="F13" s="57">
        <v>41186</v>
      </c>
      <c r="G13" s="58">
        <v>49.15</v>
      </c>
      <c r="H13" s="44">
        <v>49.95</v>
      </c>
      <c r="I13" s="14">
        <f t="shared" si="0"/>
        <v>0.8000000000000043</v>
      </c>
      <c r="J13" s="15">
        <v>0</v>
      </c>
      <c r="K13" s="16">
        <f t="shared" si="1"/>
        <v>49.95</v>
      </c>
      <c r="L13" s="59">
        <f t="shared" si="2"/>
        <v>40.303</v>
      </c>
      <c r="M13" s="6"/>
      <c r="N13" s="47">
        <f t="shared" si="3"/>
        <v>375.53</v>
      </c>
      <c r="O13" s="34"/>
      <c r="P13" t="s">
        <v>81</v>
      </c>
      <c r="Q13" s="74" t="s">
        <v>39</v>
      </c>
      <c r="R13" s="48">
        <f t="shared" si="4"/>
        <v>717.7900000000001</v>
      </c>
    </row>
    <row r="14" spans="1:18" s="48" customFormat="1" ht="15.75">
      <c r="A14" s="44" t="s">
        <v>33</v>
      </c>
      <c r="B14" s="44" t="s">
        <v>34</v>
      </c>
      <c r="C14" s="44">
        <v>65230658</v>
      </c>
      <c r="D14" s="56" t="s">
        <v>35</v>
      </c>
      <c r="E14" s="57">
        <v>41184</v>
      </c>
      <c r="F14" s="57">
        <v>41187</v>
      </c>
      <c r="G14" s="58">
        <v>49.13</v>
      </c>
      <c r="H14" s="44">
        <v>48.97</v>
      </c>
      <c r="I14" s="14">
        <f t="shared" si="0"/>
        <v>-0.1600000000000037</v>
      </c>
      <c r="J14" s="15">
        <v>0</v>
      </c>
      <c r="K14" s="16">
        <f t="shared" si="1"/>
        <v>48.97</v>
      </c>
      <c r="L14" s="59">
        <f t="shared" si="2"/>
        <v>40.2866</v>
      </c>
      <c r="M14" s="6"/>
      <c r="N14" s="47">
        <f t="shared" si="3"/>
        <v>424.5</v>
      </c>
      <c r="O14" s="34"/>
      <c r="P14" t="s">
        <v>82</v>
      </c>
      <c r="Q14" s="74" t="s">
        <v>61</v>
      </c>
      <c r="R14" s="48">
        <f t="shared" si="4"/>
        <v>206.15000000000003</v>
      </c>
    </row>
    <row r="15" spans="1:18" s="48" customFormat="1" ht="15.75">
      <c r="A15" s="44" t="s">
        <v>33</v>
      </c>
      <c r="B15" s="44" t="s">
        <v>34</v>
      </c>
      <c r="C15" s="44">
        <v>64726763</v>
      </c>
      <c r="D15" s="56" t="s">
        <v>35</v>
      </c>
      <c r="E15" s="57">
        <v>41184</v>
      </c>
      <c r="F15" s="57">
        <v>41187</v>
      </c>
      <c r="G15" s="58">
        <v>49.15</v>
      </c>
      <c r="H15" s="44">
        <v>48.78</v>
      </c>
      <c r="I15" s="14">
        <f t="shared" si="0"/>
        <v>-0.36999999999999744</v>
      </c>
      <c r="J15" s="15">
        <v>0</v>
      </c>
      <c r="K15" s="16">
        <f t="shared" si="1"/>
        <v>48.78</v>
      </c>
      <c r="L15" s="59">
        <f t="shared" si="2"/>
        <v>40.303</v>
      </c>
      <c r="M15" s="6"/>
      <c r="N15" s="47">
        <f t="shared" si="3"/>
        <v>473.28</v>
      </c>
      <c r="O15" s="34"/>
      <c r="P15" t="s">
        <v>83</v>
      </c>
      <c r="Q15" s="74" t="s">
        <v>63</v>
      </c>
      <c r="R15" s="48">
        <f t="shared" si="4"/>
        <v>460.25</v>
      </c>
    </row>
    <row r="16" spans="1:18" s="48" customFormat="1" ht="15.75">
      <c r="A16" s="44" t="s">
        <v>21</v>
      </c>
      <c r="B16" s="44" t="s">
        <v>22</v>
      </c>
      <c r="C16" s="44">
        <v>60440476</v>
      </c>
      <c r="D16" s="56" t="s">
        <v>36</v>
      </c>
      <c r="E16" s="57">
        <v>41179</v>
      </c>
      <c r="F16" s="57">
        <v>41187</v>
      </c>
      <c r="G16" s="58">
        <v>46.93</v>
      </c>
      <c r="H16" s="44">
        <v>46.49</v>
      </c>
      <c r="I16" s="14">
        <f t="shared" si="0"/>
        <v>-0.4399999999999977</v>
      </c>
      <c r="J16" s="15">
        <v>0</v>
      </c>
      <c r="K16" s="16">
        <f t="shared" si="1"/>
        <v>46.49</v>
      </c>
      <c r="L16" s="59">
        <f t="shared" si="2"/>
        <v>38.4826</v>
      </c>
      <c r="M16" s="6"/>
      <c r="N16" s="47">
        <f t="shared" si="3"/>
        <v>519.77</v>
      </c>
      <c r="O16" s="34"/>
      <c r="P16" t="s">
        <v>84</v>
      </c>
      <c r="Q16" s="74" t="s">
        <v>33</v>
      </c>
      <c r="R16" s="48">
        <f t="shared" si="4"/>
        <v>97.75</v>
      </c>
    </row>
    <row r="17" spans="1:18" s="48" customFormat="1" ht="15.75">
      <c r="A17" s="44" t="s">
        <v>21</v>
      </c>
      <c r="B17" s="44" t="s">
        <v>22</v>
      </c>
      <c r="C17" s="44">
        <v>67609339</v>
      </c>
      <c r="D17" s="56" t="s">
        <v>37</v>
      </c>
      <c r="E17" s="57">
        <v>41183</v>
      </c>
      <c r="F17" s="57">
        <v>41189</v>
      </c>
      <c r="G17" s="58">
        <v>48.99</v>
      </c>
      <c r="H17" s="44">
        <v>48.82</v>
      </c>
      <c r="I17" s="14">
        <f t="shared" si="0"/>
        <v>-0.1700000000000017</v>
      </c>
      <c r="J17" s="15">
        <v>0</v>
      </c>
      <c r="K17" s="16">
        <f t="shared" si="1"/>
        <v>48.82</v>
      </c>
      <c r="L17" s="59">
        <f t="shared" si="2"/>
        <v>40.1718</v>
      </c>
      <c r="M17" s="6"/>
      <c r="N17" s="47">
        <f t="shared" si="3"/>
        <v>568.59</v>
      </c>
      <c r="O17" s="34"/>
      <c r="P17" t="s">
        <v>85</v>
      </c>
      <c r="Q17" s="74" t="s">
        <v>54</v>
      </c>
      <c r="R17" s="48">
        <f t="shared" si="4"/>
        <v>216.40000000000003</v>
      </c>
    </row>
    <row r="18" spans="1:18" s="48" customFormat="1" ht="15.75">
      <c r="A18" s="44" t="s">
        <v>24</v>
      </c>
      <c r="B18" s="44" t="s">
        <v>25</v>
      </c>
      <c r="C18" s="44">
        <v>68731009</v>
      </c>
      <c r="D18" s="56" t="s">
        <v>38</v>
      </c>
      <c r="E18" s="57">
        <v>41184</v>
      </c>
      <c r="F18" s="57">
        <v>41189</v>
      </c>
      <c r="G18" s="58">
        <v>49.5</v>
      </c>
      <c r="H18" s="44">
        <v>47.56</v>
      </c>
      <c r="I18" s="14">
        <f t="shared" si="0"/>
        <v>-1.9399999999999977</v>
      </c>
      <c r="J18" s="15">
        <v>0</v>
      </c>
      <c r="K18" s="16">
        <f t="shared" si="1"/>
        <v>47.56</v>
      </c>
      <c r="L18" s="59">
        <f t="shared" si="2"/>
        <v>40.589999999999996</v>
      </c>
      <c r="M18" s="6"/>
      <c r="N18" s="47">
        <f t="shared" si="3"/>
        <v>616.1500000000001</v>
      </c>
      <c r="O18" s="34"/>
      <c r="P18" t="s">
        <v>86</v>
      </c>
      <c r="Q18" s="74" t="s">
        <v>59</v>
      </c>
      <c r="R18" s="48">
        <f t="shared" si="4"/>
        <v>257.12</v>
      </c>
    </row>
    <row r="19" spans="1:18" s="48" customFormat="1" ht="15.75">
      <c r="A19" s="44" t="s">
        <v>24</v>
      </c>
      <c r="B19" s="44" t="s">
        <v>25</v>
      </c>
      <c r="C19" s="44">
        <v>63327183</v>
      </c>
      <c r="D19" s="60">
        <v>32292740</v>
      </c>
      <c r="E19" s="61">
        <v>41186</v>
      </c>
      <c r="F19" s="61">
        <v>41190</v>
      </c>
      <c r="G19" s="46">
        <v>43.42</v>
      </c>
      <c r="H19" s="44">
        <v>49.45</v>
      </c>
      <c r="I19" s="14">
        <f t="shared" si="0"/>
        <v>6.030000000000001</v>
      </c>
      <c r="J19" s="15">
        <v>0</v>
      </c>
      <c r="K19" s="16">
        <f t="shared" si="1"/>
        <v>49.45</v>
      </c>
      <c r="L19" s="59">
        <f t="shared" si="2"/>
        <v>35.6044</v>
      </c>
      <c r="M19" s="6"/>
      <c r="N19" s="47">
        <f t="shared" si="3"/>
        <v>665.6000000000001</v>
      </c>
      <c r="O19" s="34"/>
      <c r="P19" t="s">
        <v>87</v>
      </c>
      <c r="Q19" s="74" t="s">
        <v>43</v>
      </c>
      <c r="R19" s="48">
        <f t="shared" si="4"/>
        <v>457.37</v>
      </c>
    </row>
    <row r="20" spans="1:18" s="48" customFormat="1" ht="15.75">
      <c r="A20" s="49" t="s">
        <v>39</v>
      </c>
      <c r="B20" s="62" t="s">
        <v>40</v>
      </c>
      <c r="C20" s="44">
        <v>66101478</v>
      </c>
      <c r="D20" s="63">
        <v>32282410</v>
      </c>
      <c r="E20" s="61">
        <v>41186</v>
      </c>
      <c r="F20" s="61">
        <v>41191</v>
      </c>
      <c r="G20" s="63">
        <v>47.39</v>
      </c>
      <c r="H20" s="63">
        <v>47.39</v>
      </c>
      <c r="I20" s="14">
        <f t="shared" si="0"/>
        <v>0</v>
      </c>
      <c r="J20" s="15">
        <v>0</v>
      </c>
      <c r="K20" s="16">
        <f t="shared" si="1"/>
        <v>47.39</v>
      </c>
      <c r="L20" s="59">
        <f t="shared" si="2"/>
        <v>38.8598</v>
      </c>
      <c r="M20" s="6"/>
      <c r="N20" s="47">
        <f t="shared" si="3"/>
        <v>712.9900000000001</v>
      </c>
      <c r="O20" s="34"/>
      <c r="P20" t="s">
        <v>88</v>
      </c>
      <c r="Q20" s="74" t="s">
        <v>24</v>
      </c>
      <c r="R20" s="48">
        <f t="shared" si="4"/>
        <v>804.52</v>
      </c>
    </row>
    <row r="21" spans="1:18" s="48" customFormat="1" ht="15.75">
      <c r="A21" s="49" t="s">
        <v>21</v>
      </c>
      <c r="B21" s="62" t="s">
        <v>22</v>
      </c>
      <c r="C21" s="44">
        <v>66606385</v>
      </c>
      <c r="D21" s="60">
        <v>43302769</v>
      </c>
      <c r="E21" s="61">
        <v>41187</v>
      </c>
      <c r="F21" s="61">
        <v>41191</v>
      </c>
      <c r="G21" s="46">
        <v>44.3</v>
      </c>
      <c r="H21" s="44">
        <v>45.55</v>
      </c>
      <c r="I21" s="14">
        <f t="shared" si="0"/>
        <v>1.25</v>
      </c>
      <c r="J21" s="15">
        <v>0</v>
      </c>
      <c r="K21" s="16">
        <f t="shared" si="1"/>
        <v>45.55</v>
      </c>
      <c r="L21" s="59">
        <f t="shared" si="2"/>
        <v>36.32599999999999</v>
      </c>
      <c r="M21" s="6"/>
      <c r="N21" s="47">
        <f t="shared" si="3"/>
        <v>758.5400000000001</v>
      </c>
      <c r="O21" s="34"/>
      <c r="P21" t="s">
        <v>89</v>
      </c>
      <c r="Q21" s="74" t="s">
        <v>52</v>
      </c>
      <c r="R21" s="48">
        <f t="shared" si="4"/>
        <v>459.17</v>
      </c>
    </row>
    <row r="22" spans="1:18" s="48" customFormat="1" ht="15.75">
      <c r="A22" s="49" t="s">
        <v>21</v>
      </c>
      <c r="B22" s="62" t="s">
        <v>22</v>
      </c>
      <c r="C22" s="63">
        <v>65314106</v>
      </c>
      <c r="D22" s="63">
        <v>43307511</v>
      </c>
      <c r="E22" s="61">
        <v>41187</v>
      </c>
      <c r="F22" s="61">
        <v>41191</v>
      </c>
      <c r="G22" s="64">
        <v>48.72</v>
      </c>
      <c r="H22" s="63">
        <v>48.36</v>
      </c>
      <c r="I22" s="14">
        <f t="shared" si="0"/>
        <v>-0.35999999999999943</v>
      </c>
      <c r="J22" s="15">
        <v>0</v>
      </c>
      <c r="K22" s="16">
        <f t="shared" si="1"/>
        <v>48.36</v>
      </c>
      <c r="L22" s="59">
        <f t="shared" si="2"/>
        <v>39.950399999999995</v>
      </c>
      <c r="M22" s="6"/>
      <c r="N22" s="47">
        <f t="shared" si="3"/>
        <v>806.9000000000001</v>
      </c>
      <c r="O22" s="34"/>
      <c r="P22" t="s">
        <v>90</v>
      </c>
      <c r="Q22" s="74" t="s">
        <v>49</v>
      </c>
      <c r="R22" s="48">
        <f t="shared" si="4"/>
        <v>271.03</v>
      </c>
    </row>
    <row r="23" spans="1:18" s="48" customFormat="1" ht="15.75">
      <c r="A23" s="49" t="s">
        <v>21</v>
      </c>
      <c r="B23" s="62" t="s">
        <v>22</v>
      </c>
      <c r="C23" s="63">
        <v>67851311</v>
      </c>
      <c r="D23" s="63">
        <v>43272996</v>
      </c>
      <c r="E23" s="61">
        <v>41185</v>
      </c>
      <c r="F23" s="61">
        <v>41191</v>
      </c>
      <c r="G23" s="64">
        <v>46.7</v>
      </c>
      <c r="H23" s="63">
        <v>45.5</v>
      </c>
      <c r="I23" s="14">
        <f t="shared" si="0"/>
        <v>-1.2000000000000028</v>
      </c>
      <c r="J23" s="15">
        <v>0</v>
      </c>
      <c r="K23" s="16">
        <f t="shared" si="1"/>
        <v>45.5</v>
      </c>
      <c r="L23" s="59">
        <f t="shared" si="2"/>
        <v>38.294</v>
      </c>
      <c r="M23" s="6"/>
      <c r="N23" s="47">
        <f t="shared" si="3"/>
        <v>852.4000000000001</v>
      </c>
      <c r="O23" s="34"/>
      <c r="P23" t="s">
        <v>91</v>
      </c>
      <c r="Q23" s="74" t="s">
        <v>60</v>
      </c>
      <c r="R23" s="48">
        <f t="shared" si="4"/>
        <v>246.33999999999997</v>
      </c>
    </row>
    <row r="24" spans="1:18" s="48" customFormat="1" ht="15.75">
      <c r="A24" s="49" t="s">
        <v>45</v>
      </c>
      <c r="B24" s="62" t="s">
        <v>46</v>
      </c>
      <c r="C24" s="63" t="s">
        <v>47</v>
      </c>
      <c r="D24" s="65" t="s">
        <v>48</v>
      </c>
      <c r="E24" s="61">
        <v>41192</v>
      </c>
      <c r="F24" s="61">
        <v>41192</v>
      </c>
      <c r="G24" s="64">
        <v>22</v>
      </c>
      <c r="H24" s="63">
        <v>22</v>
      </c>
      <c r="I24" s="14">
        <f>H24-G24</f>
        <v>0</v>
      </c>
      <c r="J24" s="15">
        <v>1</v>
      </c>
      <c r="K24" s="16">
        <f>H24</f>
        <v>22</v>
      </c>
      <c r="L24" s="59">
        <f>G24*0.82</f>
        <v>18.04</v>
      </c>
      <c r="M24" s="6"/>
      <c r="N24" s="47">
        <f>N23+K24-M24</f>
        <v>874.4000000000001</v>
      </c>
      <c r="O24" s="34"/>
      <c r="P24" t="s">
        <v>92</v>
      </c>
      <c r="Q24" s="48" t="s">
        <v>45</v>
      </c>
      <c r="R24" s="48">
        <f t="shared" si="4"/>
        <v>22</v>
      </c>
    </row>
    <row r="25" spans="1:18" s="48" customFormat="1" ht="15.75">
      <c r="A25" s="49" t="s">
        <v>41</v>
      </c>
      <c r="B25" s="62" t="s">
        <v>42</v>
      </c>
      <c r="C25" s="63">
        <v>68719178</v>
      </c>
      <c r="D25" s="63">
        <v>35486208</v>
      </c>
      <c r="E25" s="61">
        <v>41187</v>
      </c>
      <c r="F25" s="61">
        <v>41193</v>
      </c>
      <c r="G25" s="64">
        <v>47.84</v>
      </c>
      <c r="H25" s="63">
        <v>47.42</v>
      </c>
      <c r="I25" s="14">
        <f t="shared" si="0"/>
        <v>-0.4200000000000017</v>
      </c>
      <c r="J25" s="15">
        <v>0</v>
      </c>
      <c r="K25" s="16">
        <f t="shared" si="1"/>
        <v>47.42</v>
      </c>
      <c r="L25" s="59">
        <f t="shared" si="2"/>
        <v>39.2288</v>
      </c>
      <c r="M25" s="6"/>
      <c r="N25" s="47">
        <f>N23+K25-M25</f>
        <v>899.82</v>
      </c>
      <c r="O25" s="34"/>
      <c r="P25"/>
      <c r="R25" s="75">
        <f>SUM(R6:R24)</f>
        <v>6477.320000000001</v>
      </c>
    </row>
    <row r="26" spans="1:15" s="48" customFormat="1" ht="15.75">
      <c r="A26" s="49" t="s">
        <v>39</v>
      </c>
      <c r="B26" s="62" t="s">
        <v>40</v>
      </c>
      <c r="C26" s="63">
        <v>68618628</v>
      </c>
      <c r="D26" s="63">
        <v>32332561</v>
      </c>
      <c r="E26" s="61">
        <v>41189</v>
      </c>
      <c r="F26" s="61">
        <v>41194</v>
      </c>
      <c r="G26" s="64">
        <v>50.12</v>
      </c>
      <c r="H26" s="63">
        <v>50.06</v>
      </c>
      <c r="I26" s="14">
        <f t="shared" si="0"/>
        <v>-0.05999999999999517</v>
      </c>
      <c r="J26" s="15">
        <v>0</v>
      </c>
      <c r="K26" s="16">
        <f t="shared" si="1"/>
        <v>50.06</v>
      </c>
      <c r="L26" s="59">
        <f t="shared" si="2"/>
        <v>41.0984</v>
      </c>
      <c r="M26" s="6"/>
      <c r="N26" s="47">
        <f t="shared" si="3"/>
        <v>949.8800000000001</v>
      </c>
      <c r="O26" s="34"/>
    </row>
    <row r="27" spans="1:15" s="48" customFormat="1" ht="15.75">
      <c r="A27" s="44" t="s">
        <v>24</v>
      </c>
      <c r="B27" s="62" t="s">
        <v>25</v>
      </c>
      <c r="C27" s="63">
        <v>65807273</v>
      </c>
      <c r="D27" s="63">
        <v>32344301</v>
      </c>
      <c r="E27" s="61">
        <v>41190</v>
      </c>
      <c r="F27" s="61">
        <v>41194</v>
      </c>
      <c r="G27" s="64">
        <v>44.23</v>
      </c>
      <c r="H27" s="63">
        <v>49.16</v>
      </c>
      <c r="I27" s="14">
        <f t="shared" si="0"/>
        <v>4.93</v>
      </c>
      <c r="J27" s="15">
        <v>0</v>
      </c>
      <c r="K27" s="16">
        <f t="shared" si="1"/>
        <v>49.16</v>
      </c>
      <c r="L27" s="59">
        <f t="shared" si="2"/>
        <v>36.26859999999999</v>
      </c>
      <c r="M27" s="6"/>
      <c r="N27" s="47">
        <f t="shared" si="3"/>
        <v>999.0400000000001</v>
      </c>
      <c r="O27" s="34"/>
    </row>
    <row r="28" spans="1:15" s="48" customFormat="1" ht="15.75">
      <c r="A28" s="44" t="s">
        <v>24</v>
      </c>
      <c r="B28" s="62" t="s">
        <v>25</v>
      </c>
      <c r="C28" s="63">
        <v>66172883</v>
      </c>
      <c r="D28" s="63">
        <v>32359143</v>
      </c>
      <c r="E28" s="61">
        <v>41191</v>
      </c>
      <c r="F28" s="61">
        <v>41195</v>
      </c>
      <c r="G28" s="64">
        <v>48.8</v>
      </c>
      <c r="H28" s="63">
        <v>48.46</v>
      </c>
      <c r="I28" s="14">
        <f t="shared" si="0"/>
        <v>-0.3399999999999963</v>
      </c>
      <c r="J28" s="15">
        <v>0</v>
      </c>
      <c r="K28" s="16">
        <f t="shared" si="1"/>
        <v>48.46</v>
      </c>
      <c r="L28" s="59">
        <f t="shared" si="2"/>
        <v>40.016</v>
      </c>
      <c r="M28" s="6"/>
      <c r="N28" s="47">
        <f t="shared" si="3"/>
        <v>1047.5</v>
      </c>
      <c r="O28" s="34"/>
    </row>
    <row r="29" spans="1:15" s="48" customFormat="1" ht="15.75">
      <c r="A29" s="44" t="s">
        <v>24</v>
      </c>
      <c r="B29" s="62" t="s">
        <v>25</v>
      </c>
      <c r="C29" s="63">
        <v>60031721</v>
      </c>
      <c r="D29" s="63">
        <v>32388019</v>
      </c>
      <c r="E29" s="61">
        <v>41193</v>
      </c>
      <c r="F29" s="61">
        <v>41198</v>
      </c>
      <c r="G29" s="64">
        <v>43.98</v>
      </c>
      <c r="H29" s="63">
        <v>43.62</v>
      </c>
      <c r="I29" s="14">
        <f t="shared" si="0"/>
        <v>-0.35999999999999943</v>
      </c>
      <c r="J29" s="15">
        <v>0</v>
      </c>
      <c r="K29" s="16">
        <f t="shared" si="1"/>
        <v>43.62</v>
      </c>
      <c r="L29" s="59">
        <f t="shared" si="2"/>
        <v>36.063599999999994</v>
      </c>
      <c r="M29" s="6"/>
      <c r="N29" s="47">
        <f t="shared" si="3"/>
        <v>1091.12</v>
      </c>
      <c r="O29" s="34"/>
    </row>
    <row r="30" spans="1:15" s="48" customFormat="1" ht="15.75">
      <c r="A30" s="44" t="s">
        <v>24</v>
      </c>
      <c r="B30" s="62" t="s">
        <v>25</v>
      </c>
      <c r="C30" s="63">
        <v>66630179</v>
      </c>
      <c r="D30" s="63">
        <v>32387706</v>
      </c>
      <c r="E30" s="61">
        <v>41193</v>
      </c>
      <c r="F30" s="61">
        <v>41198</v>
      </c>
      <c r="G30" s="64">
        <v>49.15</v>
      </c>
      <c r="H30" s="63">
        <v>48.88</v>
      </c>
      <c r="I30" s="14">
        <f t="shared" si="0"/>
        <v>-0.269999999999996</v>
      </c>
      <c r="J30" s="15">
        <v>0</v>
      </c>
      <c r="K30" s="16">
        <f t="shared" si="1"/>
        <v>48.88</v>
      </c>
      <c r="L30" s="59">
        <f t="shared" si="2"/>
        <v>40.303</v>
      </c>
      <c r="M30" s="6"/>
      <c r="N30" s="47">
        <f t="shared" si="3"/>
        <v>1140</v>
      </c>
      <c r="O30" s="34"/>
    </row>
    <row r="31" spans="1:15" s="48" customFormat="1" ht="15.75">
      <c r="A31" s="42" t="s">
        <v>41</v>
      </c>
      <c r="B31" s="43" t="s">
        <v>42</v>
      </c>
      <c r="C31" s="44">
        <v>65259301</v>
      </c>
      <c r="D31" s="44">
        <v>35573096</v>
      </c>
      <c r="E31" s="45">
        <v>41194</v>
      </c>
      <c r="F31" s="45">
        <v>41200</v>
      </c>
      <c r="G31" s="46">
        <v>45.25</v>
      </c>
      <c r="H31" s="46">
        <v>45.35</v>
      </c>
      <c r="I31" s="14">
        <f t="shared" si="0"/>
        <v>0.10000000000000142</v>
      </c>
      <c r="J31" s="15">
        <v>0</v>
      </c>
      <c r="K31" s="16">
        <f t="shared" si="1"/>
        <v>45.35</v>
      </c>
      <c r="L31" s="59">
        <f t="shared" si="2"/>
        <v>37.105</v>
      </c>
      <c r="M31" s="6"/>
      <c r="N31" s="47">
        <f t="shared" si="3"/>
        <v>1185.35</v>
      </c>
      <c r="O31" s="34"/>
    </row>
    <row r="32" spans="1:15" s="48" customFormat="1" ht="15.75">
      <c r="A32" s="44" t="s">
        <v>24</v>
      </c>
      <c r="B32" s="43" t="s">
        <v>25</v>
      </c>
      <c r="C32" s="44">
        <v>68550839</v>
      </c>
      <c r="D32" s="44">
        <v>32442873</v>
      </c>
      <c r="E32" s="45">
        <v>41197</v>
      </c>
      <c r="F32" s="45">
        <v>41202</v>
      </c>
      <c r="G32" s="46">
        <v>48.46</v>
      </c>
      <c r="H32" s="46">
        <v>48.32</v>
      </c>
      <c r="I32" s="14">
        <f t="shared" si="0"/>
        <v>-0.14000000000000057</v>
      </c>
      <c r="J32" s="15">
        <v>0</v>
      </c>
      <c r="K32" s="16">
        <f t="shared" si="1"/>
        <v>48.32</v>
      </c>
      <c r="L32" s="59">
        <f t="shared" si="2"/>
        <v>39.7372</v>
      </c>
      <c r="M32" s="6"/>
      <c r="N32" s="47">
        <f t="shared" si="3"/>
        <v>1233.6699999999998</v>
      </c>
      <c r="O32" s="34"/>
    </row>
    <row r="33" spans="1:15" s="48" customFormat="1" ht="15.75">
      <c r="A33" s="42" t="s">
        <v>21</v>
      </c>
      <c r="B33" s="43" t="s">
        <v>22</v>
      </c>
      <c r="C33" s="44">
        <v>65734410</v>
      </c>
      <c r="D33" s="44">
        <v>43469980</v>
      </c>
      <c r="E33" s="45">
        <v>41198</v>
      </c>
      <c r="F33" s="45">
        <v>41203</v>
      </c>
      <c r="G33" s="46">
        <v>52.24</v>
      </c>
      <c r="H33" s="46">
        <v>52.01</v>
      </c>
      <c r="I33" s="14">
        <f t="shared" si="0"/>
        <v>-0.23000000000000398</v>
      </c>
      <c r="J33" s="15">
        <v>0</v>
      </c>
      <c r="K33" s="16">
        <f t="shared" si="1"/>
        <v>52.01</v>
      </c>
      <c r="L33" s="59">
        <f t="shared" si="2"/>
        <v>42.8368</v>
      </c>
      <c r="M33" s="6"/>
      <c r="N33" s="47">
        <f t="shared" si="3"/>
        <v>1285.6799999999998</v>
      </c>
      <c r="O33" s="34"/>
    </row>
    <row r="34" spans="1:15" s="48" customFormat="1" ht="15.75">
      <c r="A34" s="42" t="s">
        <v>43</v>
      </c>
      <c r="B34" s="43" t="s">
        <v>44</v>
      </c>
      <c r="C34" s="44">
        <v>65698177</v>
      </c>
      <c r="D34" s="44">
        <v>35624717</v>
      </c>
      <c r="E34" s="45">
        <v>41198</v>
      </c>
      <c r="F34" s="45">
        <v>41203</v>
      </c>
      <c r="G34" s="44">
        <v>46.49</v>
      </c>
      <c r="H34" s="44">
        <v>46.2</v>
      </c>
      <c r="I34" s="14">
        <f t="shared" si="0"/>
        <v>-0.28999999999999915</v>
      </c>
      <c r="J34" s="15">
        <v>0</v>
      </c>
      <c r="K34" s="16">
        <f t="shared" si="1"/>
        <v>46.2</v>
      </c>
      <c r="L34" s="59">
        <f t="shared" si="2"/>
        <v>38.1218</v>
      </c>
      <c r="M34" s="6"/>
      <c r="N34" s="47">
        <f t="shared" si="3"/>
        <v>1331.8799999999999</v>
      </c>
      <c r="O34" s="34"/>
    </row>
    <row r="35" spans="1:15" s="48" customFormat="1" ht="15.75">
      <c r="A35" s="42" t="s">
        <v>43</v>
      </c>
      <c r="B35" s="43" t="s">
        <v>44</v>
      </c>
      <c r="C35" s="44">
        <v>67555730</v>
      </c>
      <c r="D35" s="44">
        <v>35624717</v>
      </c>
      <c r="E35" s="45">
        <v>41198</v>
      </c>
      <c r="F35" s="45">
        <v>41203</v>
      </c>
      <c r="G35" s="44">
        <v>45.98</v>
      </c>
      <c r="H35" s="44">
        <v>45.51</v>
      </c>
      <c r="I35" s="14">
        <f t="shared" si="0"/>
        <v>-0.46999999999999886</v>
      </c>
      <c r="J35" s="15">
        <v>0</v>
      </c>
      <c r="K35" s="16">
        <f t="shared" si="1"/>
        <v>45.51</v>
      </c>
      <c r="L35" s="59">
        <f t="shared" si="2"/>
        <v>37.703599999999994</v>
      </c>
      <c r="M35" s="6"/>
      <c r="N35" s="47">
        <f t="shared" si="3"/>
        <v>1377.3899999999999</v>
      </c>
      <c r="O35" s="34"/>
    </row>
    <row r="36" spans="1:15" s="48" customFormat="1" ht="15.75">
      <c r="A36" s="42" t="s">
        <v>43</v>
      </c>
      <c r="B36" s="43" t="s">
        <v>44</v>
      </c>
      <c r="C36" s="44">
        <v>67863035</v>
      </c>
      <c r="D36" s="44">
        <v>35624717</v>
      </c>
      <c r="E36" s="45">
        <v>41198</v>
      </c>
      <c r="F36" s="45">
        <v>41203</v>
      </c>
      <c r="G36" s="44">
        <v>45.7</v>
      </c>
      <c r="H36" s="44">
        <v>45.21</v>
      </c>
      <c r="I36" s="14">
        <f t="shared" si="0"/>
        <v>-0.490000000000002</v>
      </c>
      <c r="J36" s="15">
        <v>0</v>
      </c>
      <c r="K36" s="16">
        <f t="shared" si="1"/>
        <v>45.21</v>
      </c>
      <c r="L36" s="59">
        <f t="shared" si="2"/>
        <v>37.474</v>
      </c>
      <c r="M36" s="6"/>
      <c r="N36" s="47">
        <f t="shared" si="3"/>
        <v>1422.6</v>
      </c>
      <c r="O36" s="34"/>
    </row>
    <row r="37" spans="1:15" s="48" customFormat="1" ht="15.75">
      <c r="A37" s="44" t="s">
        <v>24</v>
      </c>
      <c r="B37" s="43" t="s">
        <v>25</v>
      </c>
      <c r="C37" s="44">
        <v>68980952</v>
      </c>
      <c r="D37" s="44">
        <v>32459992</v>
      </c>
      <c r="E37" s="45">
        <v>41198</v>
      </c>
      <c r="F37" s="45">
        <v>41204</v>
      </c>
      <c r="G37" s="44">
        <v>50.54</v>
      </c>
      <c r="H37" s="44">
        <v>51.06</v>
      </c>
      <c r="I37" s="14">
        <f t="shared" si="0"/>
        <v>0.5200000000000031</v>
      </c>
      <c r="J37" s="15">
        <v>0</v>
      </c>
      <c r="K37" s="16">
        <f t="shared" si="1"/>
        <v>51.06</v>
      </c>
      <c r="L37" s="59">
        <f t="shared" si="2"/>
        <v>41.4428</v>
      </c>
      <c r="M37" s="6"/>
      <c r="N37" s="47">
        <f t="shared" si="3"/>
        <v>1473.6599999999999</v>
      </c>
      <c r="O37" s="34"/>
    </row>
    <row r="38" spans="1:15" s="48" customFormat="1" ht="15.75">
      <c r="A38" s="42" t="s">
        <v>49</v>
      </c>
      <c r="B38" s="43" t="s">
        <v>50</v>
      </c>
      <c r="C38" s="44">
        <v>65241242</v>
      </c>
      <c r="D38" s="44">
        <v>43491596</v>
      </c>
      <c r="E38" s="45">
        <v>41200</v>
      </c>
      <c r="F38" s="45">
        <v>41205</v>
      </c>
      <c r="G38" s="46">
        <v>54.42</v>
      </c>
      <c r="H38" s="44">
        <v>53.95</v>
      </c>
      <c r="I38" s="14">
        <f t="shared" si="0"/>
        <v>-0.46999999999999886</v>
      </c>
      <c r="J38" s="15">
        <v>0</v>
      </c>
      <c r="K38" s="16">
        <f t="shared" si="1"/>
        <v>53.95</v>
      </c>
      <c r="L38" s="59">
        <f t="shared" si="2"/>
        <v>44.6244</v>
      </c>
      <c r="M38" s="6"/>
      <c r="N38" s="47">
        <f t="shared" si="3"/>
        <v>1527.61</v>
      </c>
      <c r="O38" s="34"/>
    </row>
    <row r="39" spans="1:15" s="48" customFormat="1" ht="15.75">
      <c r="A39" s="42" t="s">
        <v>49</v>
      </c>
      <c r="B39" s="43" t="s">
        <v>50</v>
      </c>
      <c r="C39" s="44">
        <v>67864405</v>
      </c>
      <c r="D39" s="44">
        <v>43518422</v>
      </c>
      <c r="E39" s="45">
        <v>41201</v>
      </c>
      <c r="F39" s="45">
        <v>41206</v>
      </c>
      <c r="G39" s="46">
        <v>54.51</v>
      </c>
      <c r="H39" s="44">
        <v>54.44</v>
      </c>
      <c r="I39" s="14">
        <f t="shared" si="0"/>
        <v>-0.07000000000000028</v>
      </c>
      <c r="J39" s="15">
        <v>0</v>
      </c>
      <c r="K39" s="16">
        <f t="shared" si="1"/>
        <v>54.44</v>
      </c>
      <c r="L39" s="59">
        <f t="shared" si="2"/>
        <v>44.69819999999999</v>
      </c>
      <c r="M39" s="6"/>
      <c r="N39" s="47">
        <f t="shared" si="3"/>
        <v>1582.05</v>
      </c>
      <c r="O39" s="34"/>
    </row>
    <row r="40" spans="1:15" s="48" customFormat="1" ht="15.75">
      <c r="A40" s="42" t="s">
        <v>43</v>
      </c>
      <c r="B40" s="43" t="s">
        <v>44</v>
      </c>
      <c r="C40" s="44">
        <v>68805175</v>
      </c>
      <c r="D40" s="44">
        <v>35640028</v>
      </c>
      <c r="E40" s="45">
        <v>41199</v>
      </c>
      <c r="F40" s="45">
        <v>41206</v>
      </c>
      <c r="G40" s="44">
        <v>45.55</v>
      </c>
      <c r="H40" s="44">
        <v>45.19</v>
      </c>
      <c r="I40" s="14">
        <f t="shared" si="0"/>
        <v>-0.35999999999999943</v>
      </c>
      <c r="J40" s="15">
        <v>0</v>
      </c>
      <c r="K40" s="16">
        <f t="shared" si="1"/>
        <v>45.19</v>
      </c>
      <c r="L40" s="59">
        <f t="shared" si="2"/>
        <v>37.35099999999999</v>
      </c>
      <c r="M40" s="6"/>
      <c r="N40" s="47">
        <f t="shared" si="3"/>
        <v>1627.24</v>
      </c>
      <c r="O40" s="34"/>
    </row>
    <row r="41" spans="1:15" s="48" customFormat="1" ht="15.75">
      <c r="A41" s="42" t="s">
        <v>43</v>
      </c>
      <c r="B41" s="43" t="s">
        <v>44</v>
      </c>
      <c r="C41" s="44">
        <v>67918870</v>
      </c>
      <c r="D41" s="44">
        <v>35663541</v>
      </c>
      <c r="E41" s="45">
        <v>41201</v>
      </c>
      <c r="F41" s="45">
        <v>41206</v>
      </c>
      <c r="G41" s="44">
        <v>45.44</v>
      </c>
      <c r="H41" s="44">
        <v>45.31</v>
      </c>
      <c r="I41" s="14">
        <f t="shared" si="0"/>
        <v>-0.12999999999999545</v>
      </c>
      <c r="J41" s="15">
        <v>0</v>
      </c>
      <c r="K41" s="16">
        <f t="shared" si="1"/>
        <v>45.31</v>
      </c>
      <c r="L41" s="59">
        <f t="shared" si="2"/>
        <v>37.260799999999996</v>
      </c>
      <c r="M41" s="6"/>
      <c r="N41" s="47">
        <f t="shared" si="3"/>
        <v>1672.55</v>
      </c>
      <c r="O41" s="34"/>
    </row>
    <row r="42" spans="1:15" s="48" customFormat="1" ht="15.75">
      <c r="A42" s="42" t="s">
        <v>39</v>
      </c>
      <c r="B42" s="43" t="s">
        <v>40</v>
      </c>
      <c r="C42" s="44">
        <v>64456049</v>
      </c>
      <c r="D42" s="44">
        <v>32473407</v>
      </c>
      <c r="E42" s="45">
        <v>41199</v>
      </c>
      <c r="F42" s="45">
        <v>41206</v>
      </c>
      <c r="G42" s="46">
        <v>50.44</v>
      </c>
      <c r="H42" s="46">
        <v>50.3</v>
      </c>
      <c r="I42" s="14">
        <f t="shared" si="0"/>
        <v>-0.14000000000000057</v>
      </c>
      <c r="J42" s="15">
        <v>0</v>
      </c>
      <c r="K42" s="16">
        <f t="shared" si="1"/>
        <v>50.3</v>
      </c>
      <c r="L42" s="59">
        <f t="shared" si="2"/>
        <v>41.3608</v>
      </c>
      <c r="M42" s="6"/>
      <c r="N42" s="47">
        <f t="shared" si="3"/>
        <v>1722.85</v>
      </c>
      <c r="O42" s="34"/>
    </row>
    <row r="43" spans="1:15" s="48" customFormat="1" ht="15.75">
      <c r="A43" s="42" t="s">
        <v>41</v>
      </c>
      <c r="B43" s="43" t="s">
        <v>56</v>
      </c>
      <c r="C43" s="44">
        <v>68359629</v>
      </c>
      <c r="D43" s="44">
        <v>35627843</v>
      </c>
      <c r="E43" s="45">
        <v>41198</v>
      </c>
      <c r="F43" s="45">
        <v>41206</v>
      </c>
      <c r="G43" s="46">
        <v>50.4</v>
      </c>
      <c r="H43" s="46">
        <v>49.95</v>
      </c>
      <c r="I43" s="14">
        <f t="shared" si="0"/>
        <v>-0.44999999999999574</v>
      </c>
      <c r="J43" s="15">
        <v>0</v>
      </c>
      <c r="K43" s="16">
        <f t="shared" si="1"/>
        <v>49.95</v>
      </c>
      <c r="L43" s="59">
        <f t="shared" si="2"/>
        <v>41.327999999999996</v>
      </c>
      <c r="M43" s="6"/>
      <c r="N43" s="47">
        <f t="shared" si="3"/>
        <v>1772.8</v>
      </c>
      <c r="O43" s="34"/>
    </row>
    <row r="44" spans="1:15" s="48" customFormat="1" ht="15.75">
      <c r="A44" s="42" t="s">
        <v>43</v>
      </c>
      <c r="B44" s="43" t="s">
        <v>44</v>
      </c>
      <c r="C44" s="44">
        <v>68735323</v>
      </c>
      <c r="D44" s="44">
        <v>35698281</v>
      </c>
      <c r="E44" s="45">
        <v>41204</v>
      </c>
      <c r="F44" s="45">
        <v>41208</v>
      </c>
      <c r="G44" s="46">
        <v>44.68</v>
      </c>
      <c r="H44" s="44">
        <v>44.97</v>
      </c>
      <c r="I44" s="14">
        <f t="shared" si="0"/>
        <v>0.28999999999999915</v>
      </c>
      <c r="J44" s="15">
        <v>0</v>
      </c>
      <c r="K44" s="16">
        <f t="shared" si="1"/>
        <v>44.97</v>
      </c>
      <c r="L44" s="59">
        <f t="shared" si="2"/>
        <v>36.6376</v>
      </c>
      <c r="M44" s="6"/>
      <c r="N44" s="47">
        <f t="shared" si="3"/>
        <v>1817.77</v>
      </c>
      <c r="O44" s="34"/>
    </row>
    <row r="45" spans="1:15" s="48" customFormat="1" ht="15.75">
      <c r="A45" s="42" t="s">
        <v>41</v>
      </c>
      <c r="B45" s="44" t="s">
        <v>56</v>
      </c>
      <c r="C45" s="44">
        <v>67343343</v>
      </c>
      <c r="D45" s="44">
        <v>35712660</v>
      </c>
      <c r="E45" s="45">
        <v>41205</v>
      </c>
      <c r="F45" s="45">
        <v>41210</v>
      </c>
      <c r="G45" s="46">
        <v>44.57</v>
      </c>
      <c r="H45" s="44">
        <v>44.61</v>
      </c>
      <c r="I45" s="14">
        <f t="shared" si="0"/>
        <v>0.03999999999999915</v>
      </c>
      <c r="J45" s="15">
        <v>0</v>
      </c>
      <c r="K45" s="16">
        <f t="shared" si="1"/>
        <v>44.61</v>
      </c>
      <c r="L45" s="59">
        <f t="shared" si="2"/>
        <v>36.547399999999996</v>
      </c>
      <c r="M45" s="6"/>
      <c r="N45" s="47">
        <f t="shared" si="3"/>
        <v>1862.3799999999999</v>
      </c>
      <c r="O45" s="34"/>
    </row>
    <row r="46" spans="1:15" s="48" customFormat="1" ht="15.75">
      <c r="A46" s="42" t="s">
        <v>49</v>
      </c>
      <c r="B46" s="43" t="s">
        <v>50</v>
      </c>
      <c r="C46" s="44">
        <v>60444130</v>
      </c>
      <c r="D46" s="44">
        <v>43592823</v>
      </c>
      <c r="E46" s="45">
        <v>41206</v>
      </c>
      <c r="F46" s="45">
        <v>41211</v>
      </c>
      <c r="G46" s="46">
        <v>54.51</v>
      </c>
      <c r="H46" s="44">
        <v>54.58</v>
      </c>
      <c r="I46" s="14">
        <f t="shared" si="0"/>
        <v>0.07000000000000028</v>
      </c>
      <c r="J46" s="15">
        <v>0</v>
      </c>
      <c r="K46" s="16">
        <f t="shared" si="1"/>
        <v>54.58</v>
      </c>
      <c r="L46" s="59">
        <f t="shared" si="2"/>
        <v>44.69819999999999</v>
      </c>
      <c r="M46" s="6"/>
      <c r="N46" s="47">
        <f t="shared" si="3"/>
        <v>1916.9599999999998</v>
      </c>
      <c r="O46" s="34"/>
    </row>
    <row r="47" spans="1:15" s="48" customFormat="1" ht="15.75">
      <c r="A47" s="42" t="s">
        <v>43</v>
      </c>
      <c r="B47" s="43" t="s">
        <v>44</v>
      </c>
      <c r="C47" s="44">
        <v>66102146</v>
      </c>
      <c r="D47" s="44">
        <v>35711084</v>
      </c>
      <c r="E47" s="45">
        <v>41205</v>
      </c>
      <c r="F47" s="45">
        <v>41211</v>
      </c>
      <c r="G47" s="46">
        <v>44.98</v>
      </c>
      <c r="H47" s="44">
        <v>45.2</v>
      </c>
      <c r="I47" s="14">
        <f t="shared" si="0"/>
        <v>0.22000000000000597</v>
      </c>
      <c r="J47" s="15">
        <v>0</v>
      </c>
      <c r="K47" s="16">
        <f t="shared" si="1"/>
        <v>45.2</v>
      </c>
      <c r="L47" s="59">
        <f t="shared" si="2"/>
        <v>36.883599999999994</v>
      </c>
      <c r="M47" s="6"/>
      <c r="N47" s="47">
        <f t="shared" si="3"/>
        <v>1962.1599999999999</v>
      </c>
      <c r="O47" s="34"/>
    </row>
    <row r="48" spans="1:15" s="48" customFormat="1" ht="15.75">
      <c r="A48" s="49" t="s">
        <v>54</v>
      </c>
      <c r="B48" s="43" t="s">
        <v>55</v>
      </c>
      <c r="C48" s="44">
        <v>65772238</v>
      </c>
      <c r="D48" s="44">
        <v>32578734</v>
      </c>
      <c r="E48" s="45">
        <v>41207</v>
      </c>
      <c r="F48" s="45">
        <v>41211</v>
      </c>
      <c r="G48" s="64">
        <v>46.44</v>
      </c>
      <c r="H48" s="63">
        <v>41.07</v>
      </c>
      <c r="I48" s="14">
        <f>H48-G48</f>
        <v>-5.369999999999997</v>
      </c>
      <c r="J48" s="15">
        <v>1</v>
      </c>
      <c r="K48" s="16">
        <f>H48</f>
        <v>41.07</v>
      </c>
      <c r="L48" s="59">
        <f>G48*0.82</f>
        <v>38.080799999999996</v>
      </c>
      <c r="M48" s="6"/>
      <c r="N48" s="47">
        <f t="shared" si="3"/>
        <v>2003.2299999999998</v>
      </c>
      <c r="O48" s="34"/>
    </row>
    <row r="49" spans="1:15" s="48" customFormat="1" ht="15.75">
      <c r="A49" s="42" t="s">
        <v>21</v>
      </c>
      <c r="B49" s="43" t="s">
        <v>22</v>
      </c>
      <c r="C49" s="44">
        <v>66179128</v>
      </c>
      <c r="D49" s="44">
        <v>43604255</v>
      </c>
      <c r="E49" s="45">
        <v>41207</v>
      </c>
      <c r="F49" s="45">
        <v>41212</v>
      </c>
      <c r="G49" s="46">
        <v>47.66</v>
      </c>
      <c r="H49" s="46">
        <v>46.48</v>
      </c>
      <c r="I49" s="14">
        <f t="shared" si="0"/>
        <v>-1.1799999999999997</v>
      </c>
      <c r="J49" s="15">
        <v>0</v>
      </c>
      <c r="K49" s="16">
        <f t="shared" si="1"/>
        <v>46.48</v>
      </c>
      <c r="L49" s="59">
        <f t="shared" si="2"/>
        <v>39.081199999999995</v>
      </c>
      <c r="M49" s="6"/>
      <c r="N49" s="47">
        <f>N47+K49-M49</f>
        <v>2008.6399999999999</v>
      </c>
      <c r="O49" s="34"/>
    </row>
    <row r="50" spans="1:15" s="48" customFormat="1" ht="15.75">
      <c r="A50" s="42" t="s">
        <v>51</v>
      </c>
      <c r="B50" s="43" t="s">
        <v>65</v>
      </c>
      <c r="C50" s="44">
        <v>65246365</v>
      </c>
      <c r="D50" s="44">
        <v>43618586</v>
      </c>
      <c r="E50" s="45">
        <v>41208</v>
      </c>
      <c r="F50" s="45">
        <v>41212</v>
      </c>
      <c r="G50" s="46">
        <v>51.61</v>
      </c>
      <c r="H50" s="44">
        <v>51.18</v>
      </c>
      <c r="I50" s="14">
        <f t="shared" si="0"/>
        <v>-0.4299999999999997</v>
      </c>
      <c r="J50" s="15">
        <v>0</v>
      </c>
      <c r="K50" s="16">
        <f t="shared" si="1"/>
        <v>51.18</v>
      </c>
      <c r="L50" s="59">
        <f t="shared" si="2"/>
        <v>42.3202</v>
      </c>
      <c r="M50" s="6"/>
      <c r="N50" s="47">
        <f t="shared" si="3"/>
        <v>2059.8199999999997</v>
      </c>
      <c r="O50" s="34"/>
    </row>
    <row r="51" spans="1:15" s="48" customFormat="1" ht="15.75">
      <c r="A51" s="42" t="s">
        <v>51</v>
      </c>
      <c r="B51" s="43" t="s">
        <v>65</v>
      </c>
      <c r="C51" s="44">
        <v>67606624</v>
      </c>
      <c r="D51" s="44">
        <v>43618776</v>
      </c>
      <c r="E51" s="45">
        <v>41208</v>
      </c>
      <c r="F51" s="45">
        <v>41212</v>
      </c>
      <c r="G51" s="46">
        <v>51.68</v>
      </c>
      <c r="H51" s="44">
        <v>52.28</v>
      </c>
      <c r="I51" s="14">
        <f t="shared" si="0"/>
        <v>0.6000000000000014</v>
      </c>
      <c r="J51" s="15">
        <v>0</v>
      </c>
      <c r="K51" s="16">
        <f t="shared" si="1"/>
        <v>52.28</v>
      </c>
      <c r="L51" s="59">
        <f t="shared" si="2"/>
        <v>42.377599999999994</v>
      </c>
      <c r="M51" s="6"/>
      <c r="N51" s="47">
        <f t="shared" si="3"/>
        <v>2112.1</v>
      </c>
      <c r="O51" s="34"/>
    </row>
    <row r="52" spans="1:15" s="48" customFormat="1" ht="15.75">
      <c r="A52" s="42" t="s">
        <v>43</v>
      </c>
      <c r="B52" s="43" t="s">
        <v>44</v>
      </c>
      <c r="C52" s="44">
        <v>66934761</v>
      </c>
      <c r="D52" s="44">
        <v>35733104</v>
      </c>
      <c r="E52" s="45">
        <v>41207</v>
      </c>
      <c r="F52" s="45">
        <v>41212</v>
      </c>
      <c r="G52" s="46">
        <v>44.37</v>
      </c>
      <c r="H52" s="46">
        <v>45.76</v>
      </c>
      <c r="I52" s="14">
        <f t="shared" si="0"/>
        <v>1.3900000000000006</v>
      </c>
      <c r="J52" s="15">
        <v>0</v>
      </c>
      <c r="K52" s="16">
        <f t="shared" si="1"/>
        <v>45.76</v>
      </c>
      <c r="L52" s="59">
        <f t="shared" si="2"/>
        <v>36.383399999999995</v>
      </c>
      <c r="M52" s="6"/>
      <c r="N52" s="47">
        <f t="shared" si="3"/>
        <v>2157.86</v>
      </c>
      <c r="O52" s="34"/>
    </row>
    <row r="53" spans="1:15" s="48" customFormat="1" ht="15.75">
      <c r="A53" s="42" t="s">
        <v>52</v>
      </c>
      <c r="B53" s="43" t="s">
        <v>53</v>
      </c>
      <c r="C53" s="44">
        <v>60676319</v>
      </c>
      <c r="D53" s="44">
        <v>32591950</v>
      </c>
      <c r="E53" s="45">
        <v>41208</v>
      </c>
      <c r="F53" s="45">
        <v>41212</v>
      </c>
      <c r="G53" s="46">
        <v>52.78</v>
      </c>
      <c r="H53" s="44">
        <v>53.35</v>
      </c>
      <c r="I53" s="14">
        <f t="shared" si="0"/>
        <v>0.5700000000000003</v>
      </c>
      <c r="J53" s="15">
        <v>0</v>
      </c>
      <c r="K53" s="16">
        <f t="shared" si="1"/>
        <v>53.35</v>
      </c>
      <c r="L53" s="59">
        <f t="shared" si="2"/>
        <v>43.279599999999995</v>
      </c>
      <c r="M53" s="6"/>
      <c r="N53" s="47">
        <f t="shared" si="3"/>
        <v>2211.21</v>
      </c>
      <c r="O53" s="34"/>
    </row>
    <row r="54" spans="1:15" s="48" customFormat="1" ht="15.75">
      <c r="A54" s="42" t="s">
        <v>52</v>
      </c>
      <c r="B54" s="43" t="s">
        <v>53</v>
      </c>
      <c r="C54" s="44">
        <v>67190165</v>
      </c>
      <c r="D54" s="44">
        <v>32591950</v>
      </c>
      <c r="E54" s="45">
        <v>41208</v>
      </c>
      <c r="F54" s="45">
        <v>41212</v>
      </c>
      <c r="G54" s="46">
        <v>59.64</v>
      </c>
      <c r="H54" s="44">
        <v>59.57</v>
      </c>
      <c r="I54" s="14">
        <f t="shared" si="0"/>
        <v>-0.07000000000000028</v>
      </c>
      <c r="J54" s="15">
        <v>0</v>
      </c>
      <c r="K54" s="16">
        <f t="shared" si="1"/>
        <v>59.57</v>
      </c>
      <c r="L54" s="59">
        <f t="shared" si="2"/>
        <v>48.904799999999994</v>
      </c>
      <c r="M54" s="6"/>
      <c r="N54" s="47">
        <f t="shared" si="3"/>
        <v>2270.78</v>
      </c>
      <c r="O54" s="34"/>
    </row>
    <row r="55" spans="1:15" s="48" customFormat="1" ht="15.75">
      <c r="A55" s="42" t="s">
        <v>39</v>
      </c>
      <c r="B55" s="43" t="s">
        <v>40</v>
      </c>
      <c r="C55" s="44">
        <v>67669143</v>
      </c>
      <c r="D55" s="44">
        <v>32597783</v>
      </c>
      <c r="E55" s="45">
        <v>41208</v>
      </c>
      <c r="F55" s="45">
        <v>41212</v>
      </c>
      <c r="G55" s="44">
        <v>51.3</v>
      </c>
      <c r="H55" s="44">
        <v>53.74</v>
      </c>
      <c r="I55" s="14">
        <f t="shared" si="0"/>
        <v>2.440000000000005</v>
      </c>
      <c r="J55" s="15">
        <v>0</v>
      </c>
      <c r="K55" s="16">
        <f t="shared" si="1"/>
        <v>53.74</v>
      </c>
      <c r="L55" s="59">
        <f t="shared" si="2"/>
        <v>42.065999999999995</v>
      </c>
      <c r="M55" s="6"/>
      <c r="N55" s="47">
        <f t="shared" si="3"/>
        <v>2324.52</v>
      </c>
      <c r="O55" s="34"/>
    </row>
    <row r="56" spans="1:15" s="48" customFormat="1" ht="15.75">
      <c r="A56" s="42" t="s">
        <v>41</v>
      </c>
      <c r="B56" s="43" t="s">
        <v>56</v>
      </c>
      <c r="C56" s="44">
        <v>67660324</v>
      </c>
      <c r="D56" s="44">
        <v>35737956</v>
      </c>
      <c r="E56" s="45">
        <v>41207</v>
      </c>
      <c r="F56" s="45">
        <v>41212</v>
      </c>
      <c r="G56" s="44">
        <v>50.57</v>
      </c>
      <c r="H56" s="44">
        <v>51.17</v>
      </c>
      <c r="I56" s="14">
        <f t="shared" si="0"/>
        <v>0.6000000000000014</v>
      </c>
      <c r="J56" s="15">
        <v>0</v>
      </c>
      <c r="K56" s="16">
        <f t="shared" si="1"/>
        <v>51.17</v>
      </c>
      <c r="L56" s="59">
        <f t="shared" si="2"/>
        <v>41.4674</v>
      </c>
      <c r="M56" s="6"/>
      <c r="N56" s="47">
        <f t="shared" si="3"/>
        <v>2375.69</v>
      </c>
      <c r="O56" s="34"/>
    </row>
    <row r="57" spans="1:15" ht="15.75">
      <c r="A57" s="42" t="s">
        <v>21</v>
      </c>
      <c r="B57" s="43" t="s">
        <v>22</v>
      </c>
      <c r="C57" s="44">
        <v>66695966</v>
      </c>
      <c r="D57" s="44">
        <v>43628791</v>
      </c>
      <c r="E57" s="45">
        <v>41209</v>
      </c>
      <c r="F57" s="45">
        <v>41213</v>
      </c>
      <c r="G57" s="46">
        <v>46.19</v>
      </c>
      <c r="H57" s="46">
        <v>47.39</v>
      </c>
      <c r="I57" s="14">
        <f t="shared" si="0"/>
        <v>1.2000000000000028</v>
      </c>
      <c r="J57" s="15">
        <v>0</v>
      </c>
      <c r="K57" s="16">
        <f t="shared" si="1"/>
        <v>47.39</v>
      </c>
      <c r="L57" s="59">
        <f t="shared" si="2"/>
        <v>37.8758</v>
      </c>
      <c r="M57" s="6"/>
      <c r="N57" s="7">
        <f t="shared" si="3"/>
        <v>2423.08</v>
      </c>
      <c r="O57" s="8"/>
    </row>
    <row r="58" spans="1:15" ht="15.75">
      <c r="A58" s="42" t="s">
        <v>51</v>
      </c>
      <c r="B58" s="43" t="s">
        <v>65</v>
      </c>
      <c r="C58" s="44">
        <v>67868315</v>
      </c>
      <c r="D58" s="44">
        <v>43633106</v>
      </c>
      <c r="E58" s="45">
        <v>41209</v>
      </c>
      <c r="F58" s="45">
        <v>41214</v>
      </c>
      <c r="G58" s="46">
        <v>51.66</v>
      </c>
      <c r="H58" s="44">
        <v>51.38</v>
      </c>
      <c r="I58" s="14">
        <f t="shared" si="0"/>
        <v>-0.27999999999999403</v>
      </c>
      <c r="J58" s="15">
        <v>0</v>
      </c>
      <c r="K58" s="16">
        <f t="shared" si="1"/>
        <v>51.38</v>
      </c>
      <c r="L58" s="59">
        <f t="shared" si="2"/>
        <v>42.3612</v>
      </c>
      <c r="M58" s="6"/>
      <c r="N58" s="7">
        <f t="shared" si="3"/>
        <v>2474.46</v>
      </c>
      <c r="O58" s="8"/>
    </row>
    <row r="59" spans="1:15" ht="15.75">
      <c r="A59" s="42" t="s">
        <v>54</v>
      </c>
      <c r="B59" s="43" t="s">
        <v>55</v>
      </c>
      <c r="C59" s="44">
        <v>66593963</v>
      </c>
      <c r="D59" s="44">
        <v>32604795</v>
      </c>
      <c r="E59" s="45">
        <v>41209</v>
      </c>
      <c r="F59" s="45">
        <v>41214</v>
      </c>
      <c r="G59" s="46">
        <v>46.1</v>
      </c>
      <c r="H59" s="44">
        <v>38.77</v>
      </c>
      <c r="I59" s="14">
        <f t="shared" si="0"/>
        <v>-7.329999999999998</v>
      </c>
      <c r="J59" s="15">
        <v>0</v>
      </c>
      <c r="K59" s="16">
        <f t="shared" si="1"/>
        <v>38.77</v>
      </c>
      <c r="L59" s="59">
        <f t="shared" si="2"/>
        <v>37.802</v>
      </c>
      <c r="M59" s="6"/>
      <c r="N59" s="7">
        <f t="shared" si="3"/>
        <v>2513.23</v>
      </c>
      <c r="O59" s="8"/>
    </row>
    <row r="60" spans="1:15" ht="15.75">
      <c r="A60" s="42" t="s">
        <v>57</v>
      </c>
      <c r="B60" s="43" t="s">
        <v>58</v>
      </c>
      <c r="C60" s="44">
        <v>60335171</v>
      </c>
      <c r="D60" s="44">
        <v>35747542</v>
      </c>
      <c r="E60" s="45">
        <v>41208</v>
      </c>
      <c r="F60" s="45">
        <v>41214</v>
      </c>
      <c r="G60" s="46">
        <v>47.71</v>
      </c>
      <c r="H60" s="44">
        <v>35.85</v>
      </c>
      <c r="I60" s="14">
        <f t="shared" si="0"/>
        <v>-11.86</v>
      </c>
      <c r="J60" s="15">
        <v>0</v>
      </c>
      <c r="K60" s="16">
        <f t="shared" si="1"/>
        <v>35.85</v>
      </c>
      <c r="L60" s="59">
        <f t="shared" si="2"/>
        <v>39.1222</v>
      </c>
      <c r="M60" s="6"/>
      <c r="N60" s="7">
        <f t="shared" si="3"/>
        <v>2549.08</v>
      </c>
      <c r="O60" s="8"/>
    </row>
    <row r="61" spans="1:15" ht="15.75">
      <c r="A61" s="42" t="s">
        <v>57</v>
      </c>
      <c r="B61" s="43" t="s">
        <v>58</v>
      </c>
      <c r="C61" s="44">
        <v>60174489</v>
      </c>
      <c r="D61" s="44">
        <v>35747542</v>
      </c>
      <c r="E61" s="45">
        <v>41208</v>
      </c>
      <c r="F61" s="45">
        <v>41214</v>
      </c>
      <c r="G61" s="46">
        <v>47.88</v>
      </c>
      <c r="H61" s="44">
        <v>36.77</v>
      </c>
      <c r="I61" s="14">
        <f t="shared" si="0"/>
        <v>-11.11</v>
      </c>
      <c r="J61" s="15">
        <v>0</v>
      </c>
      <c r="K61" s="16">
        <f t="shared" si="1"/>
        <v>36.77</v>
      </c>
      <c r="L61" s="59">
        <f t="shared" si="2"/>
        <v>39.2616</v>
      </c>
      <c r="M61" s="6"/>
      <c r="N61" s="7">
        <f t="shared" si="3"/>
        <v>2585.85</v>
      </c>
      <c r="O61" s="8"/>
    </row>
    <row r="62" spans="1:15" ht="15.75">
      <c r="A62" s="42" t="s">
        <v>54</v>
      </c>
      <c r="B62" s="43" t="s">
        <v>55</v>
      </c>
      <c r="C62" s="44">
        <v>60285723</v>
      </c>
      <c r="D62" s="44">
        <v>32626525</v>
      </c>
      <c r="E62" s="45">
        <v>41211</v>
      </c>
      <c r="F62" s="45">
        <v>41214</v>
      </c>
      <c r="G62" s="46">
        <v>46.12</v>
      </c>
      <c r="H62" s="44">
        <v>44.4</v>
      </c>
      <c r="I62" s="14">
        <f t="shared" si="0"/>
        <v>-1.7199999999999989</v>
      </c>
      <c r="J62" s="15">
        <v>0</v>
      </c>
      <c r="K62" s="16">
        <f t="shared" si="1"/>
        <v>44.4</v>
      </c>
      <c r="L62" s="59">
        <f t="shared" si="2"/>
        <v>37.8184</v>
      </c>
      <c r="M62" s="6"/>
      <c r="N62" s="7">
        <f t="shared" si="3"/>
        <v>2630.25</v>
      </c>
      <c r="O62" s="8"/>
    </row>
    <row r="63" spans="1:15" ht="15.75">
      <c r="A63" s="49" t="s">
        <v>59</v>
      </c>
      <c r="B63" s="62" t="s">
        <v>68</v>
      </c>
      <c r="C63" s="44">
        <v>67168831</v>
      </c>
      <c r="D63" s="44">
        <v>43656719</v>
      </c>
      <c r="E63" s="45">
        <v>41211</v>
      </c>
      <c r="F63" s="45">
        <v>41215</v>
      </c>
      <c r="G63" s="46">
        <v>40.11</v>
      </c>
      <c r="H63" s="44">
        <v>39.91</v>
      </c>
      <c r="I63" s="14">
        <f t="shared" si="0"/>
        <v>-0.20000000000000284</v>
      </c>
      <c r="J63" s="15">
        <v>0</v>
      </c>
      <c r="K63" s="16">
        <f t="shared" si="1"/>
        <v>39.91</v>
      </c>
      <c r="L63" s="59">
        <f t="shared" si="2"/>
        <v>32.8902</v>
      </c>
      <c r="M63" s="6"/>
      <c r="N63" s="7">
        <f t="shared" si="3"/>
        <v>2670.16</v>
      </c>
      <c r="O63" s="8"/>
    </row>
    <row r="64" spans="1:15" ht="15.75">
      <c r="A64" s="49" t="s">
        <v>59</v>
      </c>
      <c r="B64" s="62" t="s">
        <v>68</v>
      </c>
      <c r="C64" s="44">
        <v>66471806</v>
      </c>
      <c r="D64" s="44">
        <v>43656719</v>
      </c>
      <c r="E64" s="45">
        <v>41211</v>
      </c>
      <c r="F64" s="45">
        <v>41215</v>
      </c>
      <c r="G64" s="46">
        <v>39.57</v>
      </c>
      <c r="H64" s="44">
        <v>40.14</v>
      </c>
      <c r="I64" s="14">
        <f t="shared" si="0"/>
        <v>0.5700000000000003</v>
      </c>
      <c r="J64" s="15">
        <v>0</v>
      </c>
      <c r="K64" s="16">
        <f t="shared" si="1"/>
        <v>40.14</v>
      </c>
      <c r="L64" s="59">
        <f t="shared" si="2"/>
        <v>32.4474</v>
      </c>
      <c r="M64" s="6"/>
      <c r="N64" s="7">
        <f t="shared" si="3"/>
        <v>2710.2999999999997</v>
      </c>
      <c r="O64" s="8"/>
    </row>
    <row r="65" spans="1:15" ht="15.75">
      <c r="A65" s="49" t="s">
        <v>54</v>
      </c>
      <c r="B65" s="62" t="s">
        <v>69</v>
      </c>
      <c r="C65" s="44">
        <v>68052869</v>
      </c>
      <c r="D65" s="44">
        <v>32628125</v>
      </c>
      <c r="E65" s="45">
        <v>41211</v>
      </c>
      <c r="F65" s="45">
        <v>41215</v>
      </c>
      <c r="G65" s="46">
        <v>48.57</v>
      </c>
      <c r="H65" s="44">
        <v>45.49</v>
      </c>
      <c r="I65" s="14">
        <f t="shared" si="0"/>
        <v>-3.0799999999999983</v>
      </c>
      <c r="J65" s="15">
        <v>0</v>
      </c>
      <c r="K65" s="16">
        <f t="shared" si="1"/>
        <v>45.49</v>
      </c>
      <c r="L65" s="59">
        <f t="shared" si="2"/>
        <v>39.8274</v>
      </c>
      <c r="M65" s="6"/>
      <c r="N65" s="7">
        <f t="shared" si="3"/>
        <v>2755.7899999999995</v>
      </c>
      <c r="O65" s="8"/>
    </row>
    <row r="66" spans="1:15" ht="15.75">
      <c r="A66" s="49" t="s">
        <v>52</v>
      </c>
      <c r="B66" s="62" t="s">
        <v>53</v>
      </c>
      <c r="C66" s="44">
        <v>68804616</v>
      </c>
      <c r="D66" s="44">
        <v>32625063</v>
      </c>
      <c r="E66" s="45">
        <v>41211</v>
      </c>
      <c r="F66" s="45">
        <v>41215</v>
      </c>
      <c r="G66" s="46">
        <v>59.52</v>
      </c>
      <c r="H66" s="44">
        <v>59.72</v>
      </c>
      <c r="I66" s="14">
        <f t="shared" si="0"/>
        <v>0.19999999999999574</v>
      </c>
      <c r="J66" s="15">
        <v>0</v>
      </c>
      <c r="K66" s="16">
        <f t="shared" si="1"/>
        <v>59.72</v>
      </c>
      <c r="L66" s="59">
        <f t="shared" si="2"/>
        <v>48.8064</v>
      </c>
      <c r="M66" s="6"/>
      <c r="N66" s="7">
        <f t="shared" si="3"/>
        <v>2815.5099999999993</v>
      </c>
      <c r="O66" s="8"/>
    </row>
    <row r="67" spans="1:15" ht="15.75">
      <c r="A67" s="49" t="s">
        <v>51</v>
      </c>
      <c r="B67" s="62" t="s">
        <v>65</v>
      </c>
      <c r="C67" s="44">
        <v>67872226</v>
      </c>
      <c r="D67" s="44">
        <v>43659432</v>
      </c>
      <c r="E67" s="45">
        <v>41211</v>
      </c>
      <c r="F67" s="45">
        <v>41216</v>
      </c>
      <c r="G67" s="46">
        <v>51.71</v>
      </c>
      <c r="H67" s="44">
        <v>51.9</v>
      </c>
      <c r="I67" s="14">
        <f t="shared" si="0"/>
        <v>0.18999999999999773</v>
      </c>
      <c r="J67" s="15">
        <v>0</v>
      </c>
      <c r="K67" s="16">
        <f t="shared" si="1"/>
        <v>51.9</v>
      </c>
      <c r="L67" s="59">
        <f t="shared" si="2"/>
        <v>42.4022</v>
      </c>
      <c r="M67" s="6"/>
      <c r="N67" s="7">
        <f t="shared" si="3"/>
        <v>2867.4099999999994</v>
      </c>
      <c r="O67" s="8"/>
    </row>
    <row r="68" spans="1:15" ht="15.75">
      <c r="A68" s="49" t="s">
        <v>60</v>
      </c>
      <c r="B68" s="62" t="s">
        <v>70</v>
      </c>
      <c r="C68" s="44">
        <v>60806510</v>
      </c>
      <c r="D68" s="44">
        <v>43658129</v>
      </c>
      <c r="E68" s="45">
        <v>41211</v>
      </c>
      <c r="F68" s="45">
        <v>41216</v>
      </c>
      <c r="G68" s="46">
        <v>50.01</v>
      </c>
      <c r="H68" s="44">
        <v>49.62</v>
      </c>
      <c r="I68" s="14">
        <f t="shared" si="0"/>
        <v>-0.39000000000000057</v>
      </c>
      <c r="J68" s="15">
        <v>0</v>
      </c>
      <c r="K68" s="16">
        <f t="shared" si="1"/>
        <v>49.62</v>
      </c>
      <c r="L68" s="59">
        <f t="shared" si="2"/>
        <v>41.008199999999995</v>
      </c>
      <c r="M68" s="6"/>
      <c r="N68" s="7">
        <f t="shared" si="3"/>
        <v>2917.0299999999993</v>
      </c>
      <c r="O68" s="8"/>
    </row>
    <row r="69" spans="1:15" ht="15.75">
      <c r="A69" s="49" t="s">
        <v>39</v>
      </c>
      <c r="B69" s="62" t="s">
        <v>40</v>
      </c>
      <c r="C69" s="44">
        <v>67168856</v>
      </c>
      <c r="D69" s="44">
        <v>32626137</v>
      </c>
      <c r="E69" s="45">
        <v>41211</v>
      </c>
      <c r="F69" s="45">
        <v>41216</v>
      </c>
      <c r="G69" s="46">
        <v>50.72</v>
      </c>
      <c r="H69" s="44">
        <v>51.22</v>
      </c>
      <c r="I69" s="14">
        <f t="shared" si="0"/>
        <v>0.5</v>
      </c>
      <c r="J69" s="15">
        <v>0</v>
      </c>
      <c r="K69" s="16">
        <f t="shared" si="1"/>
        <v>51.22</v>
      </c>
      <c r="L69" s="59">
        <f t="shared" si="2"/>
        <v>41.590399999999995</v>
      </c>
      <c r="M69" s="6"/>
      <c r="N69" s="7">
        <f t="shared" si="3"/>
        <v>2968.249999999999</v>
      </c>
      <c r="O69" s="8"/>
    </row>
    <row r="70" spans="1:15" ht="15.75">
      <c r="A70" s="49" t="s">
        <v>21</v>
      </c>
      <c r="B70" s="62" t="s">
        <v>22</v>
      </c>
      <c r="C70" s="44">
        <v>64631914</v>
      </c>
      <c r="D70" s="44">
        <v>43683937</v>
      </c>
      <c r="E70" s="45">
        <v>41213</v>
      </c>
      <c r="F70" s="45">
        <v>41217</v>
      </c>
      <c r="G70" s="46">
        <v>44.03</v>
      </c>
      <c r="H70" s="44">
        <v>45.75</v>
      </c>
      <c r="I70" s="14">
        <f t="shared" si="0"/>
        <v>1.7199999999999989</v>
      </c>
      <c r="J70" s="15">
        <v>0</v>
      </c>
      <c r="K70" s="16">
        <f t="shared" si="1"/>
        <v>45.75</v>
      </c>
      <c r="L70" s="59">
        <f t="shared" si="2"/>
        <v>36.1046</v>
      </c>
      <c r="M70" s="6"/>
      <c r="N70" s="7">
        <f t="shared" si="3"/>
        <v>3013.999999999999</v>
      </c>
      <c r="O70" s="8"/>
    </row>
    <row r="71" spans="1:15" ht="15.75">
      <c r="A71" s="49" t="s">
        <v>21</v>
      </c>
      <c r="B71" s="62" t="s">
        <v>22</v>
      </c>
      <c r="C71" s="44">
        <v>67890020</v>
      </c>
      <c r="D71" s="44">
        <v>43670777</v>
      </c>
      <c r="E71" s="45">
        <v>41212</v>
      </c>
      <c r="F71" s="45">
        <v>41217</v>
      </c>
      <c r="G71" s="46">
        <v>45.87</v>
      </c>
      <c r="H71" s="44">
        <v>49.23</v>
      </c>
      <c r="I71" s="14">
        <f t="shared" si="0"/>
        <v>3.3599999999999994</v>
      </c>
      <c r="J71" s="15">
        <v>0</v>
      </c>
      <c r="K71" s="16">
        <f t="shared" si="1"/>
        <v>49.23</v>
      </c>
      <c r="L71" s="59">
        <f t="shared" si="2"/>
        <v>37.6134</v>
      </c>
      <c r="M71" s="6"/>
      <c r="N71" s="7">
        <f t="shared" si="3"/>
        <v>3063.229999999999</v>
      </c>
      <c r="O71" s="8"/>
    </row>
    <row r="72" spans="1:15" ht="15.75">
      <c r="A72" s="49" t="s">
        <v>51</v>
      </c>
      <c r="B72" s="62" t="s">
        <v>65</v>
      </c>
      <c r="C72" s="44">
        <v>63638795</v>
      </c>
      <c r="D72" s="44">
        <v>43672021</v>
      </c>
      <c r="E72" s="45">
        <v>41212</v>
      </c>
      <c r="F72" s="45">
        <v>41217</v>
      </c>
      <c r="G72" s="46">
        <v>51.11</v>
      </c>
      <c r="H72" s="44">
        <v>52.18</v>
      </c>
      <c r="I72" s="14">
        <f aca="true" t="shared" si="5" ref="I72:I147">H72-G72</f>
        <v>1.0700000000000003</v>
      </c>
      <c r="J72" s="15">
        <v>0</v>
      </c>
      <c r="K72" s="16">
        <f t="shared" si="1"/>
        <v>52.18</v>
      </c>
      <c r="L72" s="59">
        <f t="shared" si="2"/>
        <v>41.910199999999996</v>
      </c>
      <c r="M72" s="6"/>
      <c r="N72" s="7">
        <f t="shared" si="3"/>
        <v>3115.409999999999</v>
      </c>
      <c r="O72" s="8"/>
    </row>
    <row r="73" spans="1:15" ht="15.75">
      <c r="A73" s="49" t="s">
        <v>61</v>
      </c>
      <c r="B73" s="62" t="s">
        <v>62</v>
      </c>
      <c r="C73" s="44">
        <v>63322358</v>
      </c>
      <c r="D73" s="44">
        <v>43659101</v>
      </c>
      <c r="E73" s="45">
        <v>41211</v>
      </c>
      <c r="F73" s="45">
        <v>41217</v>
      </c>
      <c r="G73" s="46">
        <v>53.04</v>
      </c>
      <c r="H73" s="44">
        <v>53.27</v>
      </c>
      <c r="I73" s="14">
        <f t="shared" si="5"/>
        <v>0.23000000000000398</v>
      </c>
      <c r="J73" s="15">
        <v>0</v>
      </c>
      <c r="K73" s="16">
        <f t="shared" si="1"/>
        <v>53.27</v>
      </c>
      <c r="L73" s="59">
        <f aca="true" t="shared" si="6" ref="L73:L147">G73*0.82</f>
        <v>43.492799999999995</v>
      </c>
      <c r="M73" s="6"/>
      <c r="N73" s="7">
        <f aca="true" t="shared" si="7" ref="N73:N147">N72+K73-M73</f>
        <v>3168.679999999999</v>
      </c>
      <c r="O73" s="8"/>
    </row>
    <row r="74" spans="1:15" ht="15.75">
      <c r="A74" s="49" t="s">
        <v>59</v>
      </c>
      <c r="B74" s="62" t="s">
        <v>68</v>
      </c>
      <c r="C74" s="44">
        <v>65724320</v>
      </c>
      <c r="D74" s="44">
        <v>43685791</v>
      </c>
      <c r="E74" s="45">
        <v>41213</v>
      </c>
      <c r="F74" s="45">
        <v>41217</v>
      </c>
      <c r="G74" s="46">
        <v>45.46</v>
      </c>
      <c r="H74" s="44">
        <v>45.63</v>
      </c>
      <c r="I74" s="14">
        <f t="shared" si="5"/>
        <v>0.1700000000000017</v>
      </c>
      <c r="J74" s="15">
        <v>0</v>
      </c>
      <c r="K74" s="16">
        <f t="shared" si="1"/>
        <v>45.63</v>
      </c>
      <c r="L74" s="59">
        <f t="shared" si="6"/>
        <v>37.2772</v>
      </c>
      <c r="M74" s="6"/>
      <c r="N74" s="7">
        <f t="shared" si="7"/>
        <v>3214.309999999999</v>
      </c>
      <c r="O74" s="8"/>
    </row>
    <row r="75" spans="1:15" ht="15.75">
      <c r="A75" s="49" t="s">
        <v>54</v>
      </c>
      <c r="B75" s="62" t="s">
        <v>55</v>
      </c>
      <c r="C75" s="44">
        <v>60662764</v>
      </c>
      <c r="D75" s="44">
        <v>32655540</v>
      </c>
      <c r="E75" s="45">
        <v>41213</v>
      </c>
      <c r="F75" s="45">
        <v>41217</v>
      </c>
      <c r="G75" s="46">
        <v>46.28</v>
      </c>
      <c r="H75" s="44">
        <v>46.67</v>
      </c>
      <c r="I75" s="14">
        <f t="shared" si="5"/>
        <v>0.39000000000000057</v>
      </c>
      <c r="J75" s="15">
        <v>0</v>
      </c>
      <c r="K75" s="16">
        <f t="shared" si="1"/>
        <v>46.67</v>
      </c>
      <c r="L75" s="59">
        <f t="shared" si="6"/>
        <v>37.9496</v>
      </c>
      <c r="M75" s="6"/>
      <c r="N75" s="7">
        <f t="shared" si="7"/>
        <v>3260.979999999999</v>
      </c>
      <c r="O75" s="8"/>
    </row>
    <row r="76" spans="1:15" ht="15.75">
      <c r="A76" s="49" t="s">
        <v>63</v>
      </c>
      <c r="B76" s="62" t="s">
        <v>64</v>
      </c>
      <c r="C76" s="44">
        <v>68805233</v>
      </c>
      <c r="D76" s="44">
        <v>32657652</v>
      </c>
      <c r="E76" s="45">
        <v>41213</v>
      </c>
      <c r="F76" s="45">
        <v>41217</v>
      </c>
      <c r="G76" s="46">
        <v>45.93</v>
      </c>
      <c r="H76" s="63">
        <v>45.45</v>
      </c>
      <c r="I76" s="14">
        <f t="shared" si="5"/>
        <v>-0.4799999999999969</v>
      </c>
      <c r="J76" s="15">
        <v>0</v>
      </c>
      <c r="K76" s="16">
        <f t="shared" si="1"/>
        <v>45.45</v>
      </c>
      <c r="L76" s="59">
        <f t="shared" si="6"/>
        <v>37.6626</v>
      </c>
      <c r="M76" s="6"/>
      <c r="N76" s="7">
        <f t="shared" si="7"/>
        <v>3306.429999999999</v>
      </c>
      <c r="O76" s="8"/>
    </row>
    <row r="77" spans="1:15" ht="15.75">
      <c r="A77" s="42" t="s">
        <v>63</v>
      </c>
      <c r="B77" s="43" t="s">
        <v>64</v>
      </c>
      <c r="C77" s="66">
        <v>67864942</v>
      </c>
      <c r="D77" s="66">
        <v>32640906</v>
      </c>
      <c r="E77" s="67">
        <v>41212</v>
      </c>
      <c r="F77" s="45">
        <v>41218</v>
      </c>
      <c r="G77" s="46">
        <v>44.03</v>
      </c>
      <c r="H77" s="44">
        <v>40.65</v>
      </c>
      <c r="I77" s="14">
        <f>H77-G77</f>
        <v>-3.3800000000000026</v>
      </c>
      <c r="J77" s="15">
        <v>0</v>
      </c>
      <c r="K77" s="16">
        <f>H77</f>
        <v>40.65</v>
      </c>
      <c r="L77" s="59">
        <f>G77*0.82</f>
        <v>36.1046</v>
      </c>
      <c r="M77" s="6"/>
      <c r="N77" s="7">
        <f>N76+K77-M77</f>
        <v>3347.079999999999</v>
      </c>
      <c r="O77" s="8"/>
    </row>
    <row r="78" spans="1:15" ht="15.75">
      <c r="A78" s="42" t="s">
        <v>61</v>
      </c>
      <c r="B78" s="43" t="s">
        <v>62</v>
      </c>
      <c r="C78" s="66">
        <v>66207861</v>
      </c>
      <c r="D78" s="66">
        <v>43723410</v>
      </c>
      <c r="E78" s="67">
        <v>41213</v>
      </c>
      <c r="F78" s="67">
        <v>41219</v>
      </c>
      <c r="G78" s="68">
        <v>53.11</v>
      </c>
      <c r="H78" s="44">
        <v>51.84</v>
      </c>
      <c r="I78" s="14">
        <f t="shared" si="5"/>
        <v>-1.269999999999996</v>
      </c>
      <c r="J78" s="15">
        <v>0</v>
      </c>
      <c r="K78" s="16">
        <f t="shared" si="1"/>
        <v>51.84</v>
      </c>
      <c r="L78" s="59">
        <f t="shared" si="6"/>
        <v>43.5502</v>
      </c>
      <c r="M78" s="6"/>
      <c r="N78" s="7">
        <f>N76+K78-M78</f>
        <v>3358.269999999999</v>
      </c>
      <c r="O78" s="8"/>
    </row>
    <row r="79" spans="1:15" ht="15.75">
      <c r="A79" s="42" t="s">
        <v>66</v>
      </c>
      <c r="B79" s="43" t="s">
        <v>67</v>
      </c>
      <c r="C79" s="44">
        <v>65297905</v>
      </c>
      <c r="D79" s="44">
        <v>35812957</v>
      </c>
      <c r="E79" s="45">
        <v>41213</v>
      </c>
      <c r="F79" s="45">
        <v>41219</v>
      </c>
      <c r="G79" s="46">
        <v>48.18</v>
      </c>
      <c r="H79" s="44">
        <v>48.92</v>
      </c>
      <c r="I79" s="14">
        <f t="shared" si="5"/>
        <v>0.740000000000002</v>
      </c>
      <c r="J79" s="15">
        <v>0</v>
      </c>
      <c r="K79" s="16">
        <f t="shared" si="1"/>
        <v>48.92</v>
      </c>
      <c r="L79" s="59">
        <f t="shared" si="6"/>
        <v>39.5076</v>
      </c>
      <c r="M79" s="6"/>
      <c r="N79" s="7">
        <f t="shared" si="7"/>
        <v>3407.189999999999</v>
      </c>
      <c r="O79" s="8"/>
    </row>
    <row r="80" spans="1:15" ht="15.75">
      <c r="A80" s="42" t="s">
        <v>66</v>
      </c>
      <c r="B80" s="43" t="s">
        <v>67</v>
      </c>
      <c r="C80" s="44">
        <v>67166017</v>
      </c>
      <c r="D80" s="44">
        <v>35812957</v>
      </c>
      <c r="E80" s="45">
        <v>41213</v>
      </c>
      <c r="F80" s="45">
        <v>41219</v>
      </c>
      <c r="G80" s="46">
        <v>48.34</v>
      </c>
      <c r="H80" s="44">
        <v>47.99</v>
      </c>
      <c r="I80" s="14">
        <f t="shared" si="5"/>
        <v>-0.3500000000000014</v>
      </c>
      <c r="J80" s="15">
        <v>0</v>
      </c>
      <c r="K80" s="16">
        <f t="shared" si="1"/>
        <v>47.99</v>
      </c>
      <c r="L80" s="59">
        <f t="shared" si="6"/>
        <v>39.6388</v>
      </c>
      <c r="M80" s="6"/>
      <c r="N80" s="7">
        <f t="shared" si="7"/>
        <v>3455.179999999999</v>
      </c>
      <c r="O80" s="8"/>
    </row>
    <row r="81" spans="1:15" ht="15.75">
      <c r="A81" s="42" t="s">
        <v>21</v>
      </c>
      <c r="B81" s="43" t="s">
        <v>22</v>
      </c>
      <c r="C81" s="66">
        <v>67890418</v>
      </c>
      <c r="D81" s="66">
        <v>43702307</v>
      </c>
      <c r="E81" s="67">
        <v>41214</v>
      </c>
      <c r="F81" s="45">
        <v>41219</v>
      </c>
      <c r="G81" s="46">
        <v>47.5</v>
      </c>
      <c r="H81" s="44">
        <v>47.22</v>
      </c>
      <c r="I81" s="14">
        <f t="shared" si="5"/>
        <v>-0.28000000000000114</v>
      </c>
      <c r="J81" s="15">
        <v>0</v>
      </c>
      <c r="K81" s="16">
        <f t="shared" si="1"/>
        <v>47.22</v>
      </c>
      <c r="L81" s="59">
        <f t="shared" si="6"/>
        <v>38.949999999999996</v>
      </c>
      <c r="M81" s="6"/>
      <c r="N81" s="7">
        <f t="shared" si="7"/>
        <v>3502.3999999999987</v>
      </c>
      <c r="O81" s="8"/>
    </row>
    <row r="82" spans="1:15" ht="15.75">
      <c r="A82" s="44" t="s">
        <v>24</v>
      </c>
      <c r="B82" s="43" t="s">
        <v>25</v>
      </c>
      <c r="C82" s="44">
        <v>60736360</v>
      </c>
      <c r="D82" s="44">
        <v>32655375</v>
      </c>
      <c r="E82" s="45">
        <v>41213</v>
      </c>
      <c r="F82" s="67">
        <v>41219</v>
      </c>
      <c r="G82" s="46">
        <v>43.54</v>
      </c>
      <c r="H82" s="46">
        <v>41.05</v>
      </c>
      <c r="I82" s="14">
        <f t="shared" si="5"/>
        <v>-2.490000000000002</v>
      </c>
      <c r="J82" s="15">
        <v>0</v>
      </c>
      <c r="K82" s="16">
        <f t="shared" si="1"/>
        <v>41.05</v>
      </c>
      <c r="L82" s="59">
        <f t="shared" si="6"/>
        <v>35.702799999999996</v>
      </c>
      <c r="M82" s="6"/>
      <c r="N82" s="7">
        <f t="shared" si="7"/>
        <v>3543.449999999999</v>
      </c>
      <c r="O82" s="8"/>
    </row>
    <row r="83" spans="1:15" ht="15.75">
      <c r="A83" s="42" t="s">
        <v>52</v>
      </c>
      <c r="B83" s="43" t="s">
        <v>53</v>
      </c>
      <c r="C83" s="44">
        <v>67892208</v>
      </c>
      <c r="D83" s="44">
        <v>32653826</v>
      </c>
      <c r="E83" s="45">
        <v>41213</v>
      </c>
      <c r="F83" s="45">
        <v>41219</v>
      </c>
      <c r="G83" s="44">
        <v>56.9</v>
      </c>
      <c r="H83" s="44">
        <v>56.51</v>
      </c>
      <c r="I83" s="14">
        <f t="shared" si="5"/>
        <v>-0.39000000000000057</v>
      </c>
      <c r="J83" s="15">
        <v>0</v>
      </c>
      <c r="K83" s="16">
        <f t="shared" si="1"/>
        <v>56.51</v>
      </c>
      <c r="L83" s="59">
        <f t="shared" si="6"/>
        <v>46.657999999999994</v>
      </c>
      <c r="M83" s="6"/>
      <c r="N83" s="7">
        <f t="shared" si="7"/>
        <v>3599.959999999999</v>
      </c>
      <c r="O83" s="8"/>
    </row>
    <row r="84" spans="1:15" ht="15.75">
      <c r="A84" s="42" t="s">
        <v>43</v>
      </c>
      <c r="B84" s="43" t="s">
        <v>44</v>
      </c>
      <c r="C84" s="66">
        <v>66113234</v>
      </c>
      <c r="D84" s="66">
        <v>35785641</v>
      </c>
      <c r="E84" s="67">
        <v>41211</v>
      </c>
      <c r="F84" s="45">
        <v>41219</v>
      </c>
      <c r="G84" s="46">
        <v>45.14</v>
      </c>
      <c r="H84" s="46">
        <v>45.67</v>
      </c>
      <c r="I84" s="14">
        <f t="shared" si="5"/>
        <v>0.5300000000000011</v>
      </c>
      <c r="J84" s="15">
        <v>0</v>
      </c>
      <c r="K84" s="16">
        <f t="shared" si="1"/>
        <v>45.67</v>
      </c>
      <c r="L84" s="59">
        <f t="shared" si="6"/>
        <v>37.0148</v>
      </c>
      <c r="M84" s="6"/>
      <c r="N84" s="7">
        <f t="shared" si="7"/>
        <v>3645.629999999999</v>
      </c>
      <c r="O84" s="8"/>
    </row>
    <row r="85" spans="1:15" ht="15.75">
      <c r="A85" s="42" t="s">
        <v>51</v>
      </c>
      <c r="B85" s="43" t="s">
        <v>65</v>
      </c>
      <c r="C85" s="66">
        <v>64444029</v>
      </c>
      <c r="D85" s="66">
        <v>43714559</v>
      </c>
      <c r="E85" s="67">
        <v>41215</v>
      </c>
      <c r="F85" s="67">
        <v>41220</v>
      </c>
      <c r="G85" s="68">
        <v>51.43</v>
      </c>
      <c r="H85" s="66">
        <v>50.96</v>
      </c>
      <c r="I85" s="14">
        <f t="shared" si="5"/>
        <v>-0.46999999999999886</v>
      </c>
      <c r="J85" s="15">
        <v>0</v>
      </c>
      <c r="K85" s="16">
        <f t="shared" si="1"/>
        <v>50.96</v>
      </c>
      <c r="L85" s="59">
        <f t="shared" si="6"/>
        <v>42.172599999999996</v>
      </c>
      <c r="M85" s="6"/>
      <c r="N85" s="7">
        <f t="shared" si="7"/>
        <v>3696.5899999999992</v>
      </c>
      <c r="O85" s="8"/>
    </row>
    <row r="86" spans="1:15" ht="15.75">
      <c r="A86" s="42" t="s">
        <v>66</v>
      </c>
      <c r="B86" s="43" t="s">
        <v>67</v>
      </c>
      <c r="C86" s="66">
        <v>60008554</v>
      </c>
      <c r="D86" s="66">
        <v>35785658</v>
      </c>
      <c r="E86" s="67">
        <v>41211</v>
      </c>
      <c r="F86" s="67">
        <v>41220</v>
      </c>
      <c r="G86" s="68">
        <v>49.81</v>
      </c>
      <c r="H86" s="66">
        <v>50.04</v>
      </c>
      <c r="I86" s="14">
        <f t="shared" si="5"/>
        <v>0.22999999999999687</v>
      </c>
      <c r="J86" s="15">
        <v>0</v>
      </c>
      <c r="K86" s="16">
        <f t="shared" si="1"/>
        <v>50.04</v>
      </c>
      <c r="L86" s="59">
        <f t="shared" si="6"/>
        <v>40.8442</v>
      </c>
      <c r="M86" s="6"/>
      <c r="N86" s="7">
        <f t="shared" si="7"/>
        <v>3746.629999999999</v>
      </c>
      <c r="O86" s="8"/>
    </row>
    <row r="87" spans="1:15" ht="15.75">
      <c r="A87" s="42" t="s">
        <v>66</v>
      </c>
      <c r="B87" s="43" t="s">
        <v>67</v>
      </c>
      <c r="C87" s="66">
        <v>66592528</v>
      </c>
      <c r="D87" s="66">
        <v>35785658</v>
      </c>
      <c r="E87" s="67">
        <v>41211</v>
      </c>
      <c r="F87" s="67">
        <v>41220</v>
      </c>
      <c r="G87" s="68">
        <v>48.02</v>
      </c>
      <c r="H87" s="66">
        <v>47.55</v>
      </c>
      <c r="I87" s="14">
        <f t="shared" si="5"/>
        <v>-0.47000000000000597</v>
      </c>
      <c r="J87" s="15">
        <v>0</v>
      </c>
      <c r="K87" s="16">
        <f aca="true" t="shared" si="8" ref="K87:K147">H87</f>
        <v>47.55</v>
      </c>
      <c r="L87" s="59">
        <f t="shared" si="6"/>
        <v>39.3764</v>
      </c>
      <c r="M87" s="6"/>
      <c r="N87" s="7">
        <f t="shared" si="7"/>
        <v>3794.1799999999994</v>
      </c>
      <c r="O87" s="8"/>
    </row>
    <row r="88" spans="1:15" ht="15.75">
      <c r="A88" s="42" t="s">
        <v>66</v>
      </c>
      <c r="B88" s="43" t="s">
        <v>67</v>
      </c>
      <c r="C88" s="66">
        <v>60649167</v>
      </c>
      <c r="D88" s="66">
        <v>35785658</v>
      </c>
      <c r="E88" s="67">
        <v>41211</v>
      </c>
      <c r="F88" s="67">
        <v>41220</v>
      </c>
      <c r="G88" s="68">
        <v>49.83</v>
      </c>
      <c r="H88" s="66">
        <v>49.59</v>
      </c>
      <c r="I88" s="14">
        <f t="shared" si="5"/>
        <v>-0.23999999999999488</v>
      </c>
      <c r="J88" s="15">
        <v>0</v>
      </c>
      <c r="K88" s="16">
        <f t="shared" si="8"/>
        <v>49.59</v>
      </c>
      <c r="L88" s="59">
        <f t="shared" si="6"/>
        <v>40.8606</v>
      </c>
      <c r="M88" s="6"/>
      <c r="N88" s="7">
        <f t="shared" si="7"/>
        <v>3843.7699999999995</v>
      </c>
      <c r="O88" s="8"/>
    </row>
    <row r="89" spans="1:15" ht="15.75">
      <c r="A89" s="42" t="s">
        <v>21</v>
      </c>
      <c r="B89" s="43" t="s">
        <v>22</v>
      </c>
      <c r="C89" s="66">
        <v>67351478</v>
      </c>
      <c r="D89" s="66">
        <v>43716059</v>
      </c>
      <c r="E89" s="67">
        <v>41215</v>
      </c>
      <c r="F89" s="67">
        <v>41222</v>
      </c>
      <c r="G89" s="68">
        <v>46.12</v>
      </c>
      <c r="H89" s="46">
        <v>45.75</v>
      </c>
      <c r="I89" s="14">
        <f t="shared" si="5"/>
        <v>-0.36999999999999744</v>
      </c>
      <c r="J89" s="15">
        <v>0</v>
      </c>
      <c r="K89" s="16">
        <f t="shared" si="8"/>
        <v>45.75</v>
      </c>
      <c r="L89" s="59">
        <f t="shared" si="6"/>
        <v>37.8184</v>
      </c>
      <c r="M89" s="6"/>
      <c r="N89" s="7">
        <f t="shared" si="7"/>
        <v>3889.5199999999995</v>
      </c>
      <c r="O89" s="8"/>
    </row>
    <row r="90" spans="1:15" ht="15.75">
      <c r="A90" s="42" t="s">
        <v>51</v>
      </c>
      <c r="B90" s="43" t="s">
        <v>65</v>
      </c>
      <c r="C90" s="66">
        <v>67896175</v>
      </c>
      <c r="D90" s="66">
        <v>43750439</v>
      </c>
      <c r="E90" s="67">
        <v>41218</v>
      </c>
      <c r="F90" s="67">
        <v>41222</v>
      </c>
      <c r="G90" s="46">
        <v>51.68</v>
      </c>
      <c r="H90" s="46">
        <v>51.2</v>
      </c>
      <c r="I90" s="14">
        <f t="shared" si="5"/>
        <v>-0.4799999999999969</v>
      </c>
      <c r="J90" s="15">
        <v>0</v>
      </c>
      <c r="K90" s="16">
        <f t="shared" si="8"/>
        <v>51.2</v>
      </c>
      <c r="L90" s="59">
        <f t="shared" si="6"/>
        <v>42.377599999999994</v>
      </c>
      <c r="M90" s="6"/>
      <c r="N90" s="7">
        <f t="shared" si="7"/>
        <v>3940.7199999999993</v>
      </c>
      <c r="O90" s="8"/>
    </row>
    <row r="91" spans="1:15" ht="15.75">
      <c r="A91" s="42" t="s">
        <v>39</v>
      </c>
      <c r="B91" s="43" t="s">
        <v>40</v>
      </c>
      <c r="C91" s="44">
        <v>65303620</v>
      </c>
      <c r="D91" s="44">
        <v>32698797</v>
      </c>
      <c r="E91" s="45">
        <v>41217</v>
      </c>
      <c r="F91" s="45">
        <v>41222</v>
      </c>
      <c r="G91" s="46">
        <v>51.64</v>
      </c>
      <c r="H91" s="44">
        <v>52.39</v>
      </c>
      <c r="I91" s="14">
        <f t="shared" si="5"/>
        <v>0.75</v>
      </c>
      <c r="J91" s="15">
        <v>0</v>
      </c>
      <c r="K91" s="16">
        <f t="shared" si="8"/>
        <v>52.39</v>
      </c>
      <c r="L91" s="59">
        <f t="shared" si="6"/>
        <v>42.3448</v>
      </c>
      <c r="M91" s="6"/>
      <c r="N91" s="7">
        <f t="shared" si="7"/>
        <v>3993.109999999999</v>
      </c>
      <c r="O91" s="8"/>
    </row>
    <row r="92" spans="1:15" ht="15.75">
      <c r="A92" s="42" t="s">
        <v>61</v>
      </c>
      <c r="B92" s="43" t="s">
        <v>62</v>
      </c>
      <c r="C92" s="66">
        <v>64290984</v>
      </c>
      <c r="D92" s="66">
        <v>43776715</v>
      </c>
      <c r="E92" s="67">
        <v>41220</v>
      </c>
      <c r="F92" s="67">
        <v>41223</v>
      </c>
      <c r="G92" s="46">
        <v>50.87</v>
      </c>
      <c r="H92" s="44">
        <v>50.55</v>
      </c>
      <c r="I92" s="14">
        <f t="shared" si="5"/>
        <v>-0.3200000000000003</v>
      </c>
      <c r="J92" s="15">
        <v>0</v>
      </c>
      <c r="K92" s="16">
        <f t="shared" si="8"/>
        <v>50.55</v>
      </c>
      <c r="L92" s="59">
        <f t="shared" si="6"/>
        <v>41.71339999999999</v>
      </c>
      <c r="M92" s="6"/>
      <c r="N92" s="7">
        <f t="shared" si="7"/>
        <v>4043.6599999999994</v>
      </c>
      <c r="O92" s="8"/>
    </row>
    <row r="93" spans="1:15" ht="15.75">
      <c r="A93" s="42" t="s">
        <v>60</v>
      </c>
      <c r="B93" s="43" t="s">
        <v>70</v>
      </c>
      <c r="C93" s="44">
        <v>67674077</v>
      </c>
      <c r="D93" s="44">
        <v>43762053</v>
      </c>
      <c r="E93" s="45">
        <v>41219</v>
      </c>
      <c r="F93" s="45">
        <v>41223</v>
      </c>
      <c r="G93" s="44">
        <v>52.74</v>
      </c>
      <c r="H93" s="44">
        <v>50.86</v>
      </c>
      <c r="I93" s="14">
        <f t="shared" si="5"/>
        <v>-1.8800000000000026</v>
      </c>
      <c r="J93" s="15">
        <v>0</v>
      </c>
      <c r="K93" s="16">
        <f t="shared" si="8"/>
        <v>50.86</v>
      </c>
      <c r="L93" s="59">
        <f t="shared" si="6"/>
        <v>43.2468</v>
      </c>
      <c r="M93" s="6"/>
      <c r="N93" s="7">
        <f t="shared" si="7"/>
        <v>4094.5199999999995</v>
      </c>
      <c r="O93" s="8"/>
    </row>
    <row r="94" spans="1:15" ht="15.75">
      <c r="A94" s="42" t="s">
        <v>63</v>
      </c>
      <c r="B94" s="43" t="s">
        <v>71</v>
      </c>
      <c r="C94" s="66">
        <v>67858688</v>
      </c>
      <c r="D94" s="66">
        <v>32731788</v>
      </c>
      <c r="E94" s="67">
        <v>41219</v>
      </c>
      <c r="F94" s="67">
        <v>41224</v>
      </c>
      <c r="G94" s="69">
        <v>40.86</v>
      </c>
      <c r="H94" s="66">
        <v>40.29</v>
      </c>
      <c r="I94" s="14">
        <f t="shared" si="5"/>
        <v>-0.5700000000000003</v>
      </c>
      <c r="J94" s="15">
        <v>0</v>
      </c>
      <c r="K94" s="16">
        <f t="shared" si="8"/>
        <v>40.29</v>
      </c>
      <c r="L94" s="59">
        <f t="shared" si="6"/>
        <v>33.505199999999995</v>
      </c>
      <c r="M94" s="6"/>
      <c r="N94" s="7">
        <f t="shared" si="7"/>
        <v>4134.8099999999995</v>
      </c>
      <c r="O94" s="8"/>
    </row>
    <row r="95" spans="1:15" ht="15.75">
      <c r="A95" s="42" t="s">
        <v>63</v>
      </c>
      <c r="B95" s="43" t="s">
        <v>64</v>
      </c>
      <c r="C95" s="66">
        <v>67846840</v>
      </c>
      <c r="D95" s="66">
        <v>32729238</v>
      </c>
      <c r="E95" s="67">
        <v>41219</v>
      </c>
      <c r="F95" s="67">
        <v>41224</v>
      </c>
      <c r="G95" s="68">
        <v>42.51</v>
      </c>
      <c r="H95" s="66">
        <v>38.99</v>
      </c>
      <c r="I95" s="14">
        <f t="shared" si="5"/>
        <v>-3.519999999999996</v>
      </c>
      <c r="J95" s="15">
        <v>0</v>
      </c>
      <c r="K95" s="16">
        <f t="shared" si="8"/>
        <v>38.99</v>
      </c>
      <c r="L95" s="59">
        <f t="shared" si="6"/>
        <v>34.8582</v>
      </c>
      <c r="M95" s="6"/>
      <c r="N95" s="7">
        <f t="shared" si="7"/>
        <v>4173.799999999999</v>
      </c>
      <c r="O95" s="8"/>
    </row>
    <row r="96" spans="1:15" ht="15.75">
      <c r="A96" s="42" t="s">
        <v>63</v>
      </c>
      <c r="B96" s="43" t="s">
        <v>64</v>
      </c>
      <c r="C96" s="66">
        <v>60409851</v>
      </c>
      <c r="D96" s="66">
        <v>32732406</v>
      </c>
      <c r="E96" s="67">
        <v>41219</v>
      </c>
      <c r="F96" s="67">
        <v>41225</v>
      </c>
      <c r="G96" s="68">
        <v>41.8</v>
      </c>
      <c r="H96" s="66">
        <v>40.99</v>
      </c>
      <c r="I96" s="14">
        <f t="shared" si="5"/>
        <v>-0.8099999999999952</v>
      </c>
      <c r="J96" s="15">
        <v>0</v>
      </c>
      <c r="K96" s="16">
        <f t="shared" si="8"/>
        <v>40.99</v>
      </c>
      <c r="L96" s="59">
        <f t="shared" si="6"/>
        <v>34.275999999999996</v>
      </c>
      <c r="M96" s="6"/>
      <c r="N96" s="7">
        <f t="shared" si="7"/>
        <v>4214.789999999999</v>
      </c>
      <c r="O96" s="8"/>
    </row>
    <row r="97" spans="1:15" ht="15.75">
      <c r="A97" s="42" t="s">
        <v>63</v>
      </c>
      <c r="B97" s="43" t="s">
        <v>64</v>
      </c>
      <c r="C97" s="66">
        <v>68821875</v>
      </c>
      <c r="D97" s="66">
        <v>32729493</v>
      </c>
      <c r="E97" s="67">
        <v>41219</v>
      </c>
      <c r="F97" s="67">
        <v>41225</v>
      </c>
      <c r="G97" s="68">
        <v>42.93</v>
      </c>
      <c r="H97" s="66">
        <v>44.88</v>
      </c>
      <c r="I97" s="14">
        <f t="shared" si="5"/>
        <v>1.9500000000000028</v>
      </c>
      <c r="J97" s="15">
        <v>0</v>
      </c>
      <c r="K97" s="16">
        <f t="shared" si="8"/>
        <v>44.88</v>
      </c>
      <c r="L97" s="59">
        <f t="shared" si="6"/>
        <v>35.2026</v>
      </c>
      <c r="M97" s="6"/>
      <c r="N97" s="7">
        <f t="shared" si="7"/>
        <v>4259.669999999999</v>
      </c>
      <c r="O97" s="8"/>
    </row>
    <row r="98" spans="1:15" ht="15.75">
      <c r="A98" s="42" t="s">
        <v>63</v>
      </c>
      <c r="B98" s="43" t="s">
        <v>71</v>
      </c>
      <c r="C98" s="44">
        <v>68556604</v>
      </c>
      <c r="D98" s="44">
        <v>32731762</v>
      </c>
      <c r="E98" s="45">
        <v>41219</v>
      </c>
      <c r="F98" s="45">
        <v>41224</v>
      </c>
      <c r="G98" s="46">
        <v>40.77</v>
      </c>
      <c r="H98" s="44">
        <v>40.3</v>
      </c>
      <c r="I98" s="14">
        <f t="shared" si="5"/>
        <v>-0.47000000000000597</v>
      </c>
      <c r="J98" s="15">
        <v>0</v>
      </c>
      <c r="K98" s="16">
        <f t="shared" si="8"/>
        <v>40.3</v>
      </c>
      <c r="L98" s="59">
        <f t="shared" si="6"/>
        <v>33.431400000000004</v>
      </c>
      <c r="M98" s="6"/>
      <c r="N98" s="7">
        <f t="shared" si="7"/>
        <v>4299.969999999999</v>
      </c>
      <c r="O98" s="8"/>
    </row>
    <row r="99" spans="1:15" ht="15.75">
      <c r="A99" s="42" t="s">
        <v>39</v>
      </c>
      <c r="B99" s="43" t="s">
        <v>40</v>
      </c>
      <c r="C99" s="44">
        <v>65398851</v>
      </c>
      <c r="D99" s="44">
        <v>32713653</v>
      </c>
      <c r="E99" s="45">
        <v>41218</v>
      </c>
      <c r="F99" s="45">
        <v>41225</v>
      </c>
      <c r="G99" s="46">
        <v>50.92</v>
      </c>
      <c r="H99" s="44">
        <v>50.59</v>
      </c>
      <c r="I99" s="14">
        <f t="shared" si="5"/>
        <v>-0.3299999999999983</v>
      </c>
      <c r="J99" s="15">
        <v>0</v>
      </c>
      <c r="K99" s="16">
        <f t="shared" si="8"/>
        <v>50.59</v>
      </c>
      <c r="L99" s="59">
        <f t="shared" si="6"/>
        <v>41.7544</v>
      </c>
      <c r="M99" s="6"/>
      <c r="N99" s="7">
        <f t="shared" si="7"/>
        <v>4350.5599999999995</v>
      </c>
      <c r="O99" s="8"/>
    </row>
    <row r="100" spans="1:15" ht="15.75">
      <c r="A100" s="42" t="s">
        <v>52</v>
      </c>
      <c r="B100" s="43" t="s">
        <v>53</v>
      </c>
      <c r="C100" s="66">
        <v>67856427</v>
      </c>
      <c r="D100" s="66">
        <v>32741738</v>
      </c>
      <c r="E100" s="67">
        <v>41220</v>
      </c>
      <c r="F100" s="67">
        <v>41225</v>
      </c>
      <c r="G100" s="68">
        <v>59.64</v>
      </c>
      <c r="H100" s="66">
        <v>59.34</v>
      </c>
      <c r="I100" s="14">
        <f t="shared" si="5"/>
        <v>-0.29999999999999716</v>
      </c>
      <c r="J100" s="15">
        <v>0</v>
      </c>
      <c r="K100" s="16">
        <f t="shared" si="8"/>
        <v>59.34</v>
      </c>
      <c r="L100" s="59">
        <f t="shared" si="6"/>
        <v>48.904799999999994</v>
      </c>
      <c r="M100" s="6"/>
      <c r="N100" s="7">
        <f t="shared" si="7"/>
        <v>4409.9</v>
      </c>
      <c r="O100" s="8"/>
    </row>
    <row r="101" spans="1:15" ht="15.75">
      <c r="A101" s="42" t="s">
        <v>63</v>
      </c>
      <c r="B101" s="43" t="s">
        <v>64</v>
      </c>
      <c r="C101" s="44">
        <v>67555730</v>
      </c>
      <c r="D101" s="44">
        <v>32757361</v>
      </c>
      <c r="E101" s="45">
        <v>41221</v>
      </c>
      <c r="F101" s="45">
        <v>41225</v>
      </c>
      <c r="G101" s="46">
        <v>42.91</v>
      </c>
      <c r="H101" s="46">
        <v>41.76</v>
      </c>
      <c r="I101" s="14">
        <f t="shared" si="5"/>
        <v>-1.1499999999999986</v>
      </c>
      <c r="J101" s="15">
        <v>0</v>
      </c>
      <c r="K101" s="16">
        <f t="shared" si="8"/>
        <v>41.76</v>
      </c>
      <c r="L101" s="59">
        <f t="shared" si="6"/>
        <v>35.18619999999999</v>
      </c>
      <c r="M101" s="6"/>
      <c r="N101" s="7">
        <f t="shared" si="7"/>
        <v>4451.66</v>
      </c>
      <c r="O101" s="8"/>
    </row>
    <row r="102" spans="1:15" ht="15.75">
      <c r="A102" s="42" t="s">
        <v>66</v>
      </c>
      <c r="B102" s="43" t="s">
        <v>67</v>
      </c>
      <c r="C102" s="44">
        <v>60441417</v>
      </c>
      <c r="D102" s="44">
        <v>35899129</v>
      </c>
      <c r="E102" s="45">
        <v>41220</v>
      </c>
      <c r="F102" s="45">
        <v>41225</v>
      </c>
      <c r="G102" s="46">
        <v>48.22</v>
      </c>
      <c r="H102" s="44">
        <v>49.41</v>
      </c>
      <c r="I102" s="14">
        <f t="shared" si="5"/>
        <v>1.1899999999999977</v>
      </c>
      <c r="J102" s="15">
        <v>0</v>
      </c>
      <c r="K102" s="16">
        <f t="shared" si="8"/>
        <v>49.41</v>
      </c>
      <c r="L102" s="59">
        <f t="shared" si="6"/>
        <v>39.5404</v>
      </c>
      <c r="M102" s="6"/>
      <c r="N102" s="7">
        <f t="shared" si="7"/>
        <v>4501.07</v>
      </c>
      <c r="O102" s="8"/>
    </row>
    <row r="103" spans="1:15" ht="15.75">
      <c r="A103" s="42" t="s">
        <v>66</v>
      </c>
      <c r="B103" s="43" t="s">
        <v>67</v>
      </c>
      <c r="C103" s="44">
        <v>67897348</v>
      </c>
      <c r="D103" s="44">
        <v>35899129</v>
      </c>
      <c r="E103" s="45">
        <v>41220</v>
      </c>
      <c r="F103" s="45">
        <v>41225</v>
      </c>
      <c r="G103" s="46">
        <v>48.38</v>
      </c>
      <c r="H103" s="44">
        <v>49.53</v>
      </c>
      <c r="I103" s="14">
        <f t="shared" si="5"/>
        <v>1.1499999999999986</v>
      </c>
      <c r="J103" s="15">
        <v>0</v>
      </c>
      <c r="K103" s="16">
        <f t="shared" si="8"/>
        <v>49.53</v>
      </c>
      <c r="L103" s="59">
        <f t="shared" si="6"/>
        <v>39.6716</v>
      </c>
      <c r="M103" s="6"/>
      <c r="N103" s="7">
        <f t="shared" si="7"/>
        <v>4550.599999999999</v>
      </c>
      <c r="O103" s="8"/>
    </row>
    <row r="104" spans="1:15" ht="15.75">
      <c r="A104" s="42" t="s">
        <v>51</v>
      </c>
      <c r="B104" s="43" t="s">
        <v>65</v>
      </c>
      <c r="C104" s="44">
        <v>65235301</v>
      </c>
      <c r="D104" s="44">
        <v>43768506</v>
      </c>
      <c r="E104" s="45">
        <v>41219</v>
      </c>
      <c r="F104" s="45">
        <v>41226</v>
      </c>
      <c r="G104" s="46">
        <v>51.57</v>
      </c>
      <c r="H104" s="46">
        <v>51.12</v>
      </c>
      <c r="I104" s="14">
        <f t="shared" si="5"/>
        <v>-0.45000000000000284</v>
      </c>
      <c r="J104" s="15">
        <v>0</v>
      </c>
      <c r="K104" s="16">
        <f t="shared" si="8"/>
        <v>51.12</v>
      </c>
      <c r="L104" s="59">
        <f t="shared" si="6"/>
        <v>42.2874</v>
      </c>
      <c r="M104" s="6"/>
      <c r="N104" s="7">
        <f t="shared" si="7"/>
        <v>4601.719999999999</v>
      </c>
      <c r="O104" s="8"/>
    </row>
    <row r="105" spans="1:15" ht="15.75">
      <c r="A105" s="42" t="s">
        <v>61</v>
      </c>
      <c r="B105" s="43" t="s">
        <v>62</v>
      </c>
      <c r="C105" s="44">
        <v>65261125</v>
      </c>
      <c r="D105" s="44">
        <v>43809748</v>
      </c>
      <c r="E105" s="45">
        <v>41222</v>
      </c>
      <c r="F105" s="45">
        <v>41226</v>
      </c>
      <c r="G105" s="44">
        <v>52.41</v>
      </c>
      <c r="H105" s="44">
        <v>50.49</v>
      </c>
      <c r="I105" s="14">
        <f t="shared" si="5"/>
        <v>-1.9199999999999946</v>
      </c>
      <c r="J105" s="15">
        <v>0</v>
      </c>
      <c r="K105" s="16">
        <f t="shared" si="8"/>
        <v>50.49</v>
      </c>
      <c r="L105" s="59">
        <f t="shared" si="6"/>
        <v>42.97619999999999</v>
      </c>
      <c r="M105" s="6"/>
      <c r="N105" s="7">
        <f t="shared" si="7"/>
        <v>4652.209999999999</v>
      </c>
      <c r="O105" s="8"/>
    </row>
    <row r="106" spans="1:15" ht="15.75">
      <c r="A106" s="42" t="s">
        <v>63</v>
      </c>
      <c r="B106" s="43" t="s">
        <v>71</v>
      </c>
      <c r="C106" s="66">
        <v>66067638</v>
      </c>
      <c r="D106" s="66">
        <v>32741431</v>
      </c>
      <c r="E106" s="45">
        <v>41220</v>
      </c>
      <c r="F106" s="45">
        <v>41226</v>
      </c>
      <c r="G106" s="46">
        <v>39.3</v>
      </c>
      <c r="H106" s="46">
        <v>40.49</v>
      </c>
      <c r="I106" s="14">
        <f aca="true" t="shared" si="9" ref="I106:I117">H106-G106</f>
        <v>1.1900000000000048</v>
      </c>
      <c r="J106" s="15">
        <v>0</v>
      </c>
      <c r="K106" s="16">
        <f aca="true" t="shared" si="10" ref="K106:K117">H106</f>
        <v>40.49</v>
      </c>
      <c r="L106" s="59">
        <f aca="true" t="shared" si="11" ref="L106:L117">G106*0.82</f>
        <v>32.226</v>
      </c>
      <c r="M106" s="6"/>
      <c r="N106" s="7">
        <f>N93+K106-M106</f>
        <v>4135.009999999999</v>
      </c>
      <c r="O106" s="8"/>
    </row>
    <row r="107" spans="1:15" ht="15.75">
      <c r="A107" s="42" t="s">
        <v>63</v>
      </c>
      <c r="B107" s="43" t="s">
        <v>71</v>
      </c>
      <c r="C107" s="66">
        <v>67148650</v>
      </c>
      <c r="D107" s="66">
        <v>32741597</v>
      </c>
      <c r="E107" s="45">
        <v>41220</v>
      </c>
      <c r="F107" s="45">
        <v>41226</v>
      </c>
      <c r="G107" s="68">
        <v>39.26</v>
      </c>
      <c r="H107" s="68">
        <v>40.88</v>
      </c>
      <c r="I107" s="14">
        <f t="shared" si="9"/>
        <v>1.6200000000000045</v>
      </c>
      <c r="J107" s="15">
        <v>0</v>
      </c>
      <c r="K107" s="16">
        <f t="shared" si="10"/>
        <v>40.88</v>
      </c>
      <c r="L107" s="59">
        <f t="shared" si="11"/>
        <v>32.1932</v>
      </c>
      <c r="M107" s="6"/>
      <c r="N107" s="7">
        <f aca="true" t="shared" si="12" ref="N107:N117">N106+K107-M107</f>
        <v>4175.889999999999</v>
      </c>
      <c r="O107" s="8"/>
    </row>
    <row r="108" spans="1:15" ht="15.75">
      <c r="A108" s="42" t="s">
        <v>63</v>
      </c>
      <c r="B108" s="43" t="s">
        <v>64</v>
      </c>
      <c r="C108" s="44">
        <v>68980952</v>
      </c>
      <c r="D108" s="60">
        <v>32743338</v>
      </c>
      <c r="E108" s="45">
        <v>41220</v>
      </c>
      <c r="F108" s="45">
        <v>41226</v>
      </c>
      <c r="G108" s="46">
        <v>42.9</v>
      </c>
      <c r="H108" s="44">
        <v>45.57</v>
      </c>
      <c r="I108" s="14">
        <f t="shared" si="9"/>
        <v>2.6700000000000017</v>
      </c>
      <c r="J108" s="15">
        <v>0</v>
      </c>
      <c r="K108" s="16">
        <f t="shared" si="10"/>
        <v>45.57</v>
      </c>
      <c r="L108" s="59">
        <f t="shared" si="11"/>
        <v>35.178</v>
      </c>
      <c r="M108" s="6"/>
      <c r="N108" s="7">
        <f t="shared" si="12"/>
        <v>4221.459999999999</v>
      </c>
      <c r="O108" s="8"/>
    </row>
    <row r="109" spans="1:15" ht="15.75">
      <c r="A109" s="42" t="s">
        <v>52</v>
      </c>
      <c r="B109" s="43" t="s">
        <v>53</v>
      </c>
      <c r="C109" s="44">
        <v>67920561</v>
      </c>
      <c r="D109" s="44">
        <v>32770612</v>
      </c>
      <c r="E109" s="45">
        <v>41222</v>
      </c>
      <c r="F109" s="45">
        <v>41227</v>
      </c>
      <c r="G109" s="46">
        <v>59.7</v>
      </c>
      <c r="H109" s="46">
        <v>58.97</v>
      </c>
      <c r="I109" s="14">
        <f t="shared" si="9"/>
        <v>-0.730000000000004</v>
      </c>
      <c r="J109" s="15">
        <v>0</v>
      </c>
      <c r="K109" s="16">
        <f t="shared" si="10"/>
        <v>58.97</v>
      </c>
      <c r="L109" s="59">
        <f t="shared" si="11"/>
        <v>48.954</v>
      </c>
      <c r="M109" s="6"/>
      <c r="N109" s="7">
        <f t="shared" si="12"/>
        <v>4280.429999999999</v>
      </c>
      <c r="O109" s="8"/>
    </row>
    <row r="110" spans="1:15" ht="15.75">
      <c r="A110" s="42" t="s">
        <v>39</v>
      </c>
      <c r="B110" s="43" t="s">
        <v>40</v>
      </c>
      <c r="C110" s="66">
        <v>65772360</v>
      </c>
      <c r="D110" s="66">
        <v>32756355</v>
      </c>
      <c r="E110" s="67">
        <v>41221</v>
      </c>
      <c r="F110" s="67">
        <v>41227</v>
      </c>
      <c r="G110" s="68">
        <v>50.55</v>
      </c>
      <c r="H110" s="66">
        <v>51.65</v>
      </c>
      <c r="I110" s="14">
        <f t="shared" si="9"/>
        <v>1.1000000000000014</v>
      </c>
      <c r="J110" s="15">
        <v>0</v>
      </c>
      <c r="K110" s="16">
        <f t="shared" si="10"/>
        <v>51.65</v>
      </c>
      <c r="L110" s="59">
        <f t="shared" si="11"/>
        <v>41.45099999999999</v>
      </c>
      <c r="M110" s="6"/>
      <c r="N110" s="7">
        <f t="shared" si="12"/>
        <v>4332.079999999999</v>
      </c>
      <c r="O110" s="8"/>
    </row>
    <row r="111" spans="1:15" ht="15.75">
      <c r="A111" s="42" t="s">
        <v>39</v>
      </c>
      <c r="B111" s="43" t="s">
        <v>40</v>
      </c>
      <c r="C111" s="44">
        <v>66062415</v>
      </c>
      <c r="D111" s="44">
        <v>32761801</v>
      </c>
      <c r="E111" s="45">
        <v>41221</v>
      </c>
      <c r="F111" s="45">
        <v>41227</v>
      </c>
      <c r="G111" s="46">
        <v>51.2</v>
      </c>
      <c r="H111" s="44">
        <v>52.54</v>
      </c>
      <c r="I111" s="14">
        <f t="shared" si="9"/>
        <v>1.3399999999999963</v>
      </c>
      <c r="J111" s="15">
        <v>0</v>
      </c>
      <c r="K111" s="16">
        <f t="shared" si="10"/>
        <v>52.54</v>
      </c>
      <c r="L111" s="59">
        <f t="shared" si="11"/>
        <v>41.984</v>
      </c>
      <c r="M111" s="6"/>
      <c r="N111" s="7">
        <f t="shared" si="12"/>
        <v>4384.619999999999</v>
      </c>
      <c r="O111" s="8"/>
    </row>
    <row r="112" spans="1:15" ht="15.75">
      <c r="A112" s="42" t="s">
        <v>66</v>
      </c>
      <c r="B112" s="43" t="s">
        <v>67</v>
      </c>
      <c r="C112" s="44">
        <v>66012576</v>
      </c>
      <c r="D112" s="44">
        <v>35926559</v>
      </c>
      <c r="E112" s="45">
        <v>41222</v>
      </c>
      <c r="F112" s="45">
        <v>41227</v>
      </c>
      <c r="G112" s="46">
        <v>48.52</v>
      </c>
      <c r="H112" s="44">
        <v>48.02</v>
      </c>
      <c r="I112" s="14">
        <f t="shared" si="9"/>
        <v>-0.5</v>
      </c>
      <c r="J112" s="15">
        <v>0</v>
      </c>
      <c r="K112" s="16">
        <f t="shared" si="10"/>
        <v>48.02</v>
      </c>
      <c r="L112" s="59">
        <f t="shared" si="11"/>
        <v>39.7864</v>
      </c>
      <c r="M112" s="6"/>
      <c r="N112" s="7">
        <f t="shared" si="12"/>
        <v>4432.639999999999</v>
      </c>
      <c r="O112" s="8"/>
    </row>
    <row r="113" spans="1:15" ht="15.75">
      <c r="A113" s="42" t="s">
        <v>66</v>
      </c>
      <c r="B113" s="43" t="s">
        <v>67</v>
      </c>
      <c r="C113" s="44">
        <v>66179813</v>
      </c>
      <c r="D113" s="44">
        <v>35926559</v>
      </c>
      <c r="E113" s="45">
        <v>41222</v>
      </c>
      <c r="F113" s="45">
        <v>41227</v>
      </c>
      <c r="G113" s="46">
        <v>48.36</v>
      </c>
      <c r="H113" s="44">
        <v>48.81</v>
      </c>
      <c r="I113" s="14">
        <f t="shared" si="9"/>
        <v>0.45000000000000284</v>
      </c>
      <c r="J113" s="15">
        <v>0</v>
      </c>
      <c r="K113" s="16">
        <f t="shared" si="10"/>
        <v>48.81</v>
      </c>
      <c r="L113" s="59">
        <f t="shared" si="11"/>
        <v>39.6552</v>
      </c>
      <c r="M113" s="6"/>
      <c r="N113" s="7">
        <f t="shared" si="12"/>
        <v>4481.45</v>
      </c>
      <c r="O113" s="8"/>
    </row>
    <row r="114" spans="1:15" ht="15.75">
      <c r="A114" s="42" t="s">
        <v>66</v>
      </c>
      <c r="B114" s="43" t="s">
        <v>67</v>
      </c>
      <c r="C114" s="66">
        <v>67386821</v>
      </c>
      <c r="D114" s="66">
        <v>35926559</v>
      </c>
      <c r="E114" s="67">
        <v>41222</v>
      </c>
      <c r="F114" s="67">
        <v>41227</v>
      </c>
      <c r="G114" s="68">
        <v>48.15</v>
      </c>
      <c r="H114" s="66">
        <v>48.49</v>
      </c>
      <c r="I114" s="14">
        <f t="shared" si="9"/>
        <v>0.3400000000000034</v>
      </c>
      <c r="J114" s="15">
        <v>0</v>
      </c>
      <c r="K114" s="16">
        <f t="shared" si="10"/>
        <v>48.49</v>
      </c>
      <c r="L114" s="59">
        <f t="shared" si="11"/>
        <v>39.483</v>
      </c>
      <c r="M114" s="6"/>
      <c r="N114" s="7">
        <f t="shared" si="12"/>
        <v>4529.94</v>
      </c>
      <c r="O114" s="8"/>
    </row>
    <row r="115" spans="1:15" ht="15.75">
      <c r="A115" s="42" t="s">
        <v>60</v>
      </c>
      <c r="B115" s="43" t="s">
        <v>70</v>
      </c>
      <c r="C115" s="66">
        <v>65723876</v>
      </c>
      <c r="D115" s="66">
        <v>43810886</v>
      </c>
      <c r="E115" s="67">
        <v>41222</v>
      </c>
      <c r="F115" s="67">
        <v>41228</v>
      </c>
      <c r="G115" s="44">
        <v>51.03</v>
      </c>
      <c r="H115" s="44">
        <v>51.11</v>
      </c>
      <c r="I115" s="14">
        <f t="shared" si="9"/>
        <v>0.0799999999999983</v>
      </c>
      <c r="J115" s="15">
        <v>0</v>
      </c>
      <c r="K115" s="16">
        <f t="shared" si="10"/>
        <v>51.11</v>
      </c>
      <c r="L115" s="59">
        <f t="shared" si="11"/>
        <v>41.8446</v>
      </c>
      <c r="M115" s="6"/>
      <c r="N115" s="7">
        <f t="shared" si="12"/>
        <v>4581.049999999999</v>
      </c>
      <c r="O115" s="8"/>
    </row>
    <row r="116" spans="1:15" ht="15.75">
      <c r="A116" s="42" t="s">
        <v>43</v>
      </c>
      <c r="B116" s="43" t="s">
        <v>44</v>
      </c>
      <c r="C116" s="44">
        <v>62200779</v>
      </c>
      <c r="D116" s="44">
        <v>35926849</v>
      </c>
      <c r="E116" s="45">
        <v>41222</v>
      </c>
      <c r="F116" s="45">
        <v>41228</v>
      </c>
      <c r="G116" s="68">
        <v>45.47</v>
      </c>
      <c r="H116" s="68">
        <v>48.35</v>
      </c>
      <c r="I116" s="14">
        <f t="shared" si="9"/>
        <v>2.8800000000000026</v>
      </c>
      <c r="J116" s="15">
        <v>0</v>
      </c>
      <c r="K116" s="16">
        <f t="shared" si="10"/>
        <v>48.35</v>
      </c>
      <c r="L116" s="59">
        <f t="shared" si="11"/>
        <v>37.285399999999996</v>
      </c>
      <c r="M116" s="6"/>
      <c r="N116" s="7">
        <f t="shared" si="12"/>
        <v>4629.4</v>
      </c>
      <c r="O116" s="8"/>
    </row>
    <row r="117" spans="1:15" ht="15.75">
      <c r="A117" s="42" t="s">
        <v>57</v>
      </c>
      <c r="B117" s="43" t="s">
        <v>58</v>
      </c>
      <c r="C117" s="44">
        <v>66230483</v>
      </c>
      <c r="D117" s="44">
        <v>35939180</v>
      </c>
      <c r="E117" s="45">
        <v>41223</v>
      </c>
      <c r="F117" s="45">
        <v>41228</v>
      </c>
      <c r="G117" s="46">
        <v>42.92</v>
      </c>
      <c r="H117" s="44">
        <v>45.01</v>
      </c>
      <c r="I117" s="14">
        <f t="shared" si="9"/>
        <v>2.0899999999999963</v>
      </c>
      <c r="J117" s="15">
        <v>0</v>
      </c>
      <c r="K117" s="16">
        <f t="shared" si="10"/>
        <v>45.01</v>
      </c>
      <c r="L117" s="59">
        <f t="shared" si="11"/>
        <v>35.1944</v>
      </c>
      <c r="M117" s="6"/>
      <c r="N117" s="7">
        <f t="shared" si="12"/>
        <v>4674.41</v>
      </c>
      <c r="O117" s="8"/>
    </row>
    <row r="118" spans="1:15" ht="15.75">
      <c r="A118" s="43" t="s">
        <v>51</v>
      </c>
      <c r="B118" s="62" t="s">
        <v>65</v>
      </c>
      <c r="C118" s="43">
        <v>66941527</v>
      </c>
      <c r="D118" s="43">
        <v>43799352</v>
      </c>
      <c r="E118" s="70">
        <v>41221</v>
      </c>
      <c r="F118" s="70">
        <v>41229</v>
      </c>
      <c r="G118" s="71">
        <v>51.63</v>
      </c>
      <c r="H118" s="71">
        <v>50.95</v>
      </c>
      <c r="I118" s="14">
        <f t="shared" si="5"/>
        <v>-0.6799999999999997</v>
      </c>
      <c r="J118" s="15">
        <v>0</v>
      </c>
      <c r="K118" s="16">
        <f t="shared" si="8"/>
        <v>50.95</v>
      </c>
      <c r="L118" s="59">
        <f t="shared" si="6"/>
        <v>42.3366</v>
      </c>
      <c r="M118" s="6"/>
      <c r="N118" s="7">
        <f>N105+K118-M118</f>
        <v>4703.159999999999</v>
      </c>
      <c r="O118" s="8"/>
    </row>
    <row r="119" spans="1:15" ht="15.75">
      <c r="A119" s="43" t="s">
        <v>59</v>
      </c>
      <c r="B119" s="62" t="s">
        <v>68</v>
      </c>
      <c r="C119" s="43">
        <v>67382481</v>
      </c>
      <c r="D119" s="43">
        <v>43875483</v>
      </c>
      <c r="E119" s="70">
        <v>41227</v>
      </c>
      <c r="F119" s="70">
        <v>41230</v>
      </c>
      <c r="G119" s="71">
        <v>41.81</v>
      </c>
      <c r="H119" s="71">
        <v>44.28</v>
      </c>
      <c r="I119" s="14">
        <f t="shared" si="5"/>
        <v>2.469999999999999</v>
      </c>
      <c r="J119" s="15">
        <v>0</v>
      </c>
      <c r="K119" s="16">
        <f t="shared" si="8"/>
        <v>44.28</v>
      </c>
      <c r="L119" s="59">
        <f t="shared" si="6"/>
        <v>34.2842</v>
      </c>
      <c r="M119" s="6"/>
      <c r="N119" s="7">
        <f t="shared" si="7"/>
        <v>4747.439999999999</v>
      </c>
      <c r="O119" s="8"/>
    </row>
    <row r="120" spans="1:15" ht="15.75">
      <c r="A120" s="43" t="s">
        <v>39</v>
      </c>
      <c r="B120" s="62" t="s">
        <v>40</v>
      </c>
      <c r="C120" s="43">
        <v>60700333</v>
      </c>
      <c r="D120" s="43">
        <v>32809444</v>
      </c>
      <c r="E120" s="70">
        <v>41226</v>
      </c>
      <c r="F120" s="70">
        <v>41230</v>
      </c>
      <c r="G120" s="71">
        <v>51.61</v>
      </c>
      <c r="H120" s="71">
        <v>51.69</v>
      </c>
      <c r="I120" s="14">
        <f t="shared" si="5"/>
        <v>0.0799999999999983</v>
      </c>
      <c r="J120" s="15">
        <v>0</v>
      </c>
      <c r="K120" s="16">
        <f t="shared" si="8"/>
        <v>51.69</v>
      </c>
      <c r="L120" s="59">
        <f t="shared" si="6"/>
        <v>42.3202</v>
      </c>
      <c r="M120" s="6"/>
      <c r="N120" s="7">
        <f t="shared" si="7"/>
        <v>4799.129999999998</v>
      </c>
      <c r="O120" s="8"/>
    </row>
    <row r="121" spans="1:15" ht="15.75">
      <c r="A121" s="43" t="s">
        <v>60</v>
      </c>
      <c r="B121" s="62" t="s">
        <v>70</v>
      </c>
      <c r="C121" s="43">
        <v>67190314</v>
      </c>
      <c r="D121" s="43">
        <v>43862580</v>
      </c>
      <c r="E121" s="70">
        <v>41226</v>
      </c>
      <c r="F121" s="70">
        <v>41230</v>
      </c>
      <c r="G121" s="71">
        <v>48.2</v>
      </c>
      <c r="H121" s="71">
        <v>47.84</v>
      </c>
      <c r="I121" s="14">
        <f t="shared" si="5"/>
        <v>-0.35999999999999943</v>
      </c>
      <c r="J121" s="15">
        <v>0</v>
      </c>
      <c r="K121" s="16">
        <f t="shared" si="8"/>
        <v>47.84</v>
      </c>
      <c r="L121" s="59">
        <f t="shared" si="6"/>
        <v>39.524</v>
      </c>
      <c r="M121" s="6"/>
      <c r="N121" s="7">
        <f t="shared" si="7"/>
        <v>4846.969999999998</v>
      </c>
      <c r="O121" s="8"/>
    </row>
    <row r="122" spans="1:15" ht="15.75">
      <c r="A122" s="43" t="s">
        <v>21</v>
      </c>
      <c r="B122" s="62" t="s">
        <v>22</v>
      </c>
      <c r="C122" s="43">
        <v>67387118</v>
      </c>
      <c r="D122" s="43">
        <v>43861947</v>
      </c>
      <c r="E122" s="70">
        <v>41226</v>
      </c>
      <c r="F122" s="70">
        <v>41230</v>
      </c>
      <c r="G122" s="71">
        <v>47.96</v>
      </c>
      <c r="H122" s="71">
        <v>47.57</v>
      </c>
      <c r="I122" s="14">
        <f t="shared" si="5"/>
        <v>-0.39000000000000057</v>
      </c>
      <c r="J122" s="15">
        <v>0</v>
      </c>
      <c r="K122" s="16">
        <f t="shared" si="8"/>
        <v>47.57</v>
      </c>
      <c r="L122" s="59">
        <f t="shared" si="6"/>
        <v>39.3272</v>
      </c>
      <c r="M122" s="6"/>
      <c r="N122" s="7">
        <f t="shared" si="7"/>
        <v>4894.539999999998</v>
      </c>
      <c r="O122" s="8"/>
    </row>
    <row r="123" spans="1:15" ht="15.75">
      <c r="A123" s="43" t="s">
        <v>41</v>
      </c>
      <c r="B123" s="62" t="s">
        <v>56</v>
      </c>
      <c r="C123" s="43">
        <v>65246951</v>
      </c>
      <c r="D123" s="43">
        <v>35983105</v>
      </c>
      <c r="E123" s="70">
        <v>41226</v>
      </c>
      <c r="F123" s="70">
        <v>41231</v>
      </c>
      <c r="G123" s="71">
        <v>51.03</v>
      </c>
      <c r="H123" s="71">
        <v>51.37</v>
      </c>
      <c r="I123" s="14">
        <f t="shared" si="5"/>
        <v>0.3399999999999963</v>
      </c>
      <c r="J123" s="15">
        <v>0</v>
      </c>
      <c r="K123" s="16">
        <f t="shared" si="8"/>
        <v>51.37</v>
      </c>
      <c r="L123" s="59">
        <f t="shared" si="6"/>
        <v>41.8446</v>
      </c>
      <c r="M123" s="6"/>
      <c r="N123" s="7">
        <f t="shared" si="7"/>
        <v>4945.909999999998</v>
      </c>
      <c r="O123" s="8"/>
    </row>
    <row r="124" spans="1:15" ht="15.75">
      <c r="A124" s="43" t="s">
        <v>59</v>
      </c>
      <c r="B124" s="62" t="s">
        <v>68</v>
      </c>
      <c r="C124" s="43">
        <v>67851212</v>
      </c>
      <c r="D124" s="43">
        <v>43890359</v>
      </c>
      <c r="E124" s="70">
        <v>41228</v>
      </c>
      <c r="F124" s="70">
        <v>41232</v>
      </c>
      <c r="G124" s="71">
        <v>45.02</v>
      </c>
      <c r="H124" s="71">
        <v>43.99</v>
      </c>
      <c r="I124" s="14">
        <f t="shared" si="5"/>
        <v>-1.0300000000000011</v>
      </c>
      <c r="J124" s="15">
        <v>0</v>
      </c>
      <c r="K124" s="16">
        <f t="shared" si="8"/>
        <v>43.99</v>
      </c>
      <c r="L124" s="59">
        <f t="shared" si="6"/>
        <v>36.9164</v>
      </c>
      <c r="M124" s="6"/>
      <c r="N124" s="7">
        <f t="shared" si="7"/>
        <v>4989.899999999998</v>
      </c>
      <c r="O124" s="8"/>
    </row>
    <row r="125" spans="1:15" ht="15.75">
      <c r="A125" s="42" t="s">
        <v>41</v>
      </c>
      <c r="B125" s="43" t="s">
        <v>56</v>
      </c>
      <c r="C125" s="44">
        <v>63655492</v>
      </c>
      <c r="D125" s="44">
        <v>35983113</v>
      </c>
      <c r="E125" s="45">
        <v>41226</v>
      </c>
      <c r="F125" s="45">
        <v>41233</v>
      </c>
      <c r="G125" s="46">
        <v>50.97</v>
      </c>
      <c r="H125" s="46">
        <v>50.85</v>
      </c>
      <c r="I125" s="14">
        <f>H125-G125</f>
        <v>-0.11999999999999744</v>
      </c>
      <c r="J125" s="15">
        <v>0</v>
      </c>
      <c r="K125" s="16">
        <f>H125</f>
        <v>50.85</v>
      </c>
      <c r="L125" s="59">
        <f>G125*0.82</f>
        <v>41.795399999999994</v>
      </c>
      <c r="M125" s="6"/>
      <c r="N125" s="7">
        <f>N118+K125-M125</f>
        <v>4754.009999999999</v>
      </c>
      <c r="O125" s="8"/>
    </row>
    <row r="126" spans="1:15" ht="15.75">
      <c r="A126" s="42" t="s">
        <v>49</v>
      </c>
      <c r="B126" s="43" t="s">
        <v>50</v>
      </c>
      <c r="C126" s="66">
        <v>65258840</v>
      </c>
      <c r="D126" s="66">
        <v>43899053</v>
      </c>
      <c r="E126" s="67">
        <v>41229</v>
      </c>
      <c r="F126" s="67">
        <v>41235</v>
      </c>
      <c r="G126" s="44">
        <v>54.42</v>
      </c>
      <c r="H126" s="44">
        <v>54.05</v>
      </c>
      <c r="I126" s="14">
        <f>H126-G126</f>
        <v>-0.37000000000000455</v>
      </c>
      <c r="J126" s="15">
        <v>0</v>
      </c>
      <c r="K126" s="16">
        <f>H126</f>
        <v>54.05</v>
      </c>
      <c r="L126" s="59">
        <f>G126*0.82</f>
        <v>44.6244</v>
      </c>
      <c r="M126" s="6"/>
      <c r="N126" s="7">
        <f>N125+K126-M126</f>
        <v>4808.0599999999995</v>
      </c>
      <c r="O126" s="8"/>
    </row>
    <row r="127" spans="1:15" ht="15.75">
      <c r="A127" s="42" t="s">
        <v>39</v>
      </c>
      <c r="B127" s="43" t="s">
        <v>40</v>
      </c>
      <c r="C127" s="66">
        <v>66229782</v>
      </c>
      <c r="D127" s="66">
        <v>32837148</v>
      </c>
      <c r="E127" s="67">
        <v>41228</v>
      </c>
      <c r="F127" s="67">
        <v>41235</v>
      </c>
      <c r="G127" s="46">
        <v>50.8</v>
      </c>
      <c r="H127" s="46">
        <v>51.1</v>
      </c>
      <c r="I127" s="14">
        <f>H127-G127</f>
        <v>0.30000000000000426</v>
      </c>
      <c r="J127" s="15">
        <v>0</v>
      </c>
      <c r="K127" s="16">
        <f>H127</f>
        <v>51.1</v>
      </c>
      <c r="L127" s="59">
        <f>G127*0.82</f>
        <v>41.65599999999999</v>
      </c>
      <c r="M127" s="6"/>
      <c r="N127" s="7">
        <f>N126+K127-M127</f>
        <v>4859.16</v>
      </c>
      <c r="O127" s="8"/>
    </row>
    <row r="128" spans="1:15" ht="15.75">
      <c r="A128" s="42" t="s">
        <v>41</v>
      </c>
      <c r="B128" s="43" t="s">
        <v>56</v>
      </c>
      <c r="C128" s="44">
        <v>66736620</v>
      </c>
      <c r="D128" s="44">
        <v>36032142</v>
      </c>
      <c r="E128" s="45">
        <v>41230</v>
      </c>
      <c r="F128" s="45">
        <v>41236</v>
      </c>
      <c r="G128" s="72">
        <v>44.18</v>
      </c>
      <c r="H128" s="44">
        <v>44.18</v>
      </c>
      <c r="I128" s="14">
        <f aca="true" t="shared" si="13" ref="I128:I136">H128-G128</f>
        <v>0</v>
      </c>
      <c r="J128" s="15">
        <v>0</v>
      </c>
      <c r="K128" s="16">
        <f aca="true" t="shared" si="14" ref="K128:K136">H128</f>
        <v>44.18</v>
      </c>
      <c r="L128" s="59">
        <f aca="true" t="shared" si="15" ref="L128:L136">G128*0.82</f>
        <v>36.227599999999995</v>
      </c>
      <c r="M128" s="6"/>
      <c r="N128" s="7">
        <f>N118+K128-M128</f>
        <v>4747.339999999999</v>
      </c>
      <c r="O128" s="8"/>
    </row>
    <row r="129" spans="1:15" ht="15.75">
      <c r="A129" s="42" t="s">
        <v>41</v>
      </c>
      <c r="B129" s="43" t="s">
        <v>56</v>
      </c>
      <c r="C129" s="44">
        <v>67587220</v>
      </c>
      <c r="D129" s="44">
        <v>36032118</v>
      </c>
      <c r="E129" s="45">
        <v>41230</v>
      </c>
      <c r="F129" s="45">
        <v>41236</v>
      </c>
      <c r="G129" s="72">
        <v>48.47</v>
      </c>
      <c r="H129" s="44">
        <v>48.47</v>
      </c>
      <c r="I129" s="14">
        <f t="shared" si="13"/>
        <v>0</v>
      </c>
      <c r="J129" s="15">
        <v>0</v>
      </c>
      <c r="K129" s="16">
        <f t="shared" si="14"/>
        <v>48.47</v>
      </c>
      <c r="L129" s="59">
        <f t="shared" si="15"/>
        <v>39.7454</v>
      </c>
      <c r="M129" s="6"/>
      <c r="N129" s="7">
        <f>N128+K129-M129</f>
        <v>4795.8099999999995</v>
      </c>
      <c r="O129" s="8"/>
    </row>
    <row r="130" spans="1:15" ht="15.75">
      <c r="A130" s="42" t="s">
        <v>59</v>
      </c>
      <c r="B130" s="43" t="s">
        <v>68</v>
      </c>
      <c r="C130" s="44">
        <v>65490179</v>
      </c>
      <c r="D130" s="44">
        <v>43940618</v>
      </c>
      <c r="E130" s="45">
        <v>41232</v>
      </c>
      <c r="F130" s="45">
        <v>41237</v>
      </c>
      <c r="G130" s="46">
        <v>43.35</v>
      </c>
      <c r="H130" s="44">
        <v>43.17</v>
      </c>
      <c r="I130" s="14">
        <f t="shared" si="13"/>
        <v>-0.17999999999999972</v>
      </c>
      <c r="J130" s="15">
        <v>0</v>
      </c>
      <c r="K130" s="16">
        <f t="shared" si="14"/>
        <v>43.17</v>
      </c>
      <c r="L130" s="59">
        <f t="shared" si="15"/>
        <v>35.547</v>
      </c>
      <c r="M130" s="6"/>
      <c r="N130" s="7">
        <f>N129+K130-M130</f>
        <v>4838.98</v>
      </c>
      <c r="O130" s="8"/>
    </row>
    <row r="131" spans="1:15" ht="15.75">
      <c r="A131" s="42" t="s">
        <v>52</v>
      </c>
      <c r="B131" s="43" t="s">
        <v>53</v>
      </c>
      <c r="C131" s="66">
        <v>66817644</v>
      </c>
      <c r="D131" s="66">
        <v>32859308</v>
      </c>
      <c r="E131" s="67">
        <v>41229</v>
      </c>
      <c r="F131" s="67">
        <v>41237</v>
      </c>
      <c r="G131" s="68">
        <v>53.06</v>
      </c>
      <c r="H131" s="66">
        <v>52.71</v>
      </c>
      <c r="I131" s="14">
        <f t="shared" si="13"/>
        <v>-0.3500000000000014</v>
      </c>
      <c r="J131" s="15">
        <v>0</v>
      </c>
      <c r="K131" s="16">
        <f t="shared" si="14"/>
        <v>52.71</v>
      </c>
      <c r="L131" s="59">
        <f t="shared" si="15"/>
        <v>43.5092</v>
      </c>
      <c r="M131" s="6"/>
      <c r="N131" s="7">
        <f>N115+K131-M131</f>
        <v>4633.759999999999</v>
      </c>
      <c r="O131" s="8"/>
    </row>
    <row r="132" spans="1:15" ht="15.75">
      <c r="A132" s="42" t="s">
        <v>52</v>
      </c>
      <c r="B132" s="43" t="s">
        <v>53</v>
      </c>
      <c r="C132" s="66">
        <v>60837754</v>
      </c>
      <c r="D132" s="66">
        <v>32859076</v>
      </c>
      <c r="E132" s="67">
        <v>41229</v>
      </c>
      <c r="F132" s="67">
        <v>41237</v>
      </c>
      <c r="G132" s="68">
        <v>59.58</v>
      </c>
      <c r="H132" s="66">
        <v>59</v>
      </c>
      <c r="I132" s="14">
        <f t="shared" si="13"/>
        <v>-0.5799999999999983</v>
      </c>
      <c r="J132" s="15">
        <v>0</v>
      </c>
      <c r="K132" s="16">
        <f t="shared" si="14"/>
        <v>59</v>
      </c>
      <c r="L132" s="59">
        <f t="shared" si="15"/>
        <v>48.855599999999995</v>
      </c>
      <c r="M132" s="6"/>
      <c r="N132" s="7">
        <f>N131+K132-M132</f>
        <v>4692.759999999999</v>
      </c>
      <c r="O132" s="8"/>
    </row>
    <row r="133" spans="1:15" ht="15.75">
      <c r="A133" s="42" t="s">
        <v>39</v>
      </c>
      <c r="B133" s="43" t="s">
        <v>40</v>
      </c>
      <c r="C133" s="66">
        <v>68619618</v>
      </c>
      <c r="D133" s="66">
        <v>32895534</v>
      </c>
      <c r="E133" s="67">
        <v>41232</v>
      </c>
      <c r="F133" s="67">
        <v>41237</v>
      </c>
      <c r="G133" s="68">
        <v>50.71</v>
      </c>
      <c r="H133" s="66">
        <v>52.63</v>
      </c>
      <c r="I133" s="14">
        <f t="shared" si="13"/>
        <v>1.9200000000000017</v>
      </c>
      <c r="J133" s="15">
        <v>0</v>
      </c>
      <c r="K133" s="16">
        <f t="shared" si="14"/>
        <v>52.63</v>
      </c>
      <c r="L133" s="59">
        <f t="shared" si="15"/>
        <v>41.5822</v>
      </c>
      <c r="M133" s="6"/>
      <c r="N133" s="7">
        <f>N132+K133-M133</f>
        <v>4745.389999999999</v>
      </c>
      <c r="O133" s="8"/>
    </row>
    <row r="134" spans="1:15" ht="15.75">
      <c r="A134" s="42" t="s">
        <v>39</v>
      </c>
      <c r="B134" s="43" t="s">
        <v>40</v>
      </c>
      <c r="C134" s="44">
        <v>60031549</v>
      </c>
      <c r="D134" s="44">
        <v>32885691</v>
      </c>
      <c r="E134" s="45">
        <v>41232</v>
      </c>
      <c r="F134" s="45">
        <v>41237</v>
      </c>
      <c r="G134" s="46">
        <v>50.65</v>
      </c>
      <c r="H134" s="44">
        <v>50.16</v>
      </c>
      <c r="I134" s="14">
        <f t="shared" si="13"/>
        <v>-0.490000000000002</v>
      </c>
      <c r="J134" s="15">
        <v>0</v>
      </c>
      <c r="K134" s="16">
        <f t="shared" si="14"/>
        <v>50.16</v>
      </c>
      <c r="L134" s="59">
        <f t="shared" si="15"/>
        <v>41.532999999999994</v>
      </c>
      <c r="M134" s="6"/>
      <c r="N134" s="7">
        <f>N133+K134-M134</f>
        <v>4795.549999999999</v>
      </c>
      <c r="O134" s="8"/>
    </row>
    <row r="135" spans="1:15" ht="15.75">
      <c r="A135" s="42" t="s">
        <v>49</v>
      </c>
      <c r="B135" s="43" t="s">
        <v>50</v>
      </c>
      <c r="C135" s="44">
        <v>60512753</v>
      </c>
      <c r="D135" s="44">
        <v>43971902</v>
      </c>
      <c r="E135" s="45">
        <v>41234</v>
      </c>
      <c r="F135" s="45">
        <v>41238</v>
      </c>
      <c r="G135" s="46">
        <v>54.42</v>
      </c>
      <c r="H135" s="44">
        <v>54.01</v>
      </c>
      <c r="I135" s="14">
        <f t="shared" si="13"/>
        <v>-0.4100000000000037</v>
      </c>
      <c r="J135" s="15">
        <v>0</v>
      </c>
      <c r="K135" s="16">
        <f t="shared" si="14"/>
        <v>54.01</v>
      </c>
      <c r="L135" s="59">
        <f t="shared" si="15"/>
        <v>44.6244</v>
      </c>
      <c r="M135" s="6"/>
      <c r="N135" s="7">
        <f>N134+K135-M135</f>
        <v>4849.5599999999995</v>
      </c>
      <c r="O135" s="8"/>
    </row>
    <row r="136" spans="1:15" ht="15.75">
      <c r="A136" s="42" t="s">
        <v>60</v>
      </c>
      <c r="B136" s="43" t="s">
        <v>70</v>
      </c>
      <c r="C136" s="44">
        <v>60654902</v>
      </c>
      <c r="D136" s="44">
        <v>43953835</v>
      </c>
      <c r="E136" s="45">
        <v>41233</v>
      </c>
      <c r="F136" s="45">
        <v>41238</v>
      </c>
      <c r="G136" s="46">
        <v>47.34</v>
      </c>
      <c r="H136" s="44">
        <v>46.91</v>
      </c>
      <c r="I136" s="14">
        <f t="shared" si="13"/>
        <v>-0.4300000000000068</v>
      </c>
      <c r="J136" s="15">
        <v>0</v>
      </c>
      <c r="K136" s="16">
        <f t="shared" si="14"/>
        <v>46.91</v>
      </c>
      <c r="L136" s="59">
        <f t="shared" si="15"/>
        <v>38.8188</v>
      </c>
      <c r="M136" s="6"/>
      <c r="N136" s="7">
        <f>N135+K136-M136</f>
        <v>4896.469999999999</v>
      </c>
      <c r="O136" s="8"/>
    </row>
    <row r="137" spans="1:15" ht="15.75">
      <c r="A137" s="42" t="s">
        <v>24</v>
      </c>
      <c r="B137" s="43" t="s">
        <v>25</v>
      </c>
      <c r="C137" s="44">
        <v>65780108</v>
      </c>
      <c r="D137" s="44">
        <v>32906158</v>
      </c>
      <c r="E137" s="45">
        <v>41233</v>
      </c>
      <c r="F137" s="45">
        <v>41239</v>
      </c>
      <c r="G137" s="46">
        <v>47.75</v>
      </c>
      <c r="H137" s="46">
        <v>49.45</v>
      </c>
      <c r="I137" s="14">
        <f>H137-G137</f>
        <v>1.7000000000000028</v>
      </c>
      <c r="J137" s="15">
        <v>0</v>
      </c>
      <c r="K137" s="16">
        <f>H137</f>
        <v>49.45</v>
      </c>
      <c r="L137" s="59">
        <f>G137*0.82</f>
        <v>39.155</v>
      </c>
      <c r="M137" s="6"/>
      <c r="N137" s="7">
        <f>N127+K137-M137</f>
        <v>4908.61</v>
      </c>
      <c r="O137" s="8"/>
    </row>
    <row r="138" spans="1:15" ht="15.75">
      <c r="A138" s="42" t="s">
        <v>39</v>
      </c>
      <c r="B138" s="43" t="s">
        <v>40</v>
      </c>
      <c r="C138" s="44">
        <v>60457827</v>
      </c>
      <c r="D138" s="44">
        <v>32921520</v>
      </c>
      <c r="E138" s="45">
        <v>41234</v>
      </c>
      <c r="F138" s="45">
        <v>41239</v>
      </c>
      <c r="G138" s="46">
        <v>51.83</v>
      </c>
      <c r="H138" s="46">
        <v>52.33</v>
      </c>
      <c r="I138" s="14">
        <f>H138-G138</f>
        <v>0.5</v>
      </c>
      <c r="J138" s="15">
        <v>0</v>
      </c>
      <c r="K138" s="16">
        <f>H138</f>
        <v>52.33</v>
      </c>
      <c r="L138" s="59">
        <f>G138*0.82</f>
        <v>42.5006</v>
      </c>
      <c r="M138" s="6"/>
      <c r="N138" s="7">
        <f>N137+K138-M138</f>
        <v>4960.94</v>
      </c>
      <c r="O138" s="8"/>
    </row>
    <row r="139" spans="1:15" ht="15.75">
      <c r="A139" s="42" t="s">
        <v>21</v>
      </c>
      <c r="B139" s="43" t="s">
        <v>22</v>
      </c>
      <c r="C139" s="66">
        <v>60801172</v>
      </c>
      <c r="D139" s="66">
        <v>43875129</v>
      </c>
      <c r="E139" s="67">
        <v>41227</v>
      </c>
      <c r="F139" s="67">
        <v>41240</v>
      </c>
      <c r="G139" s="46">
        <v>46.58</v>
      </c>
      <c r="H139" s="46">
        <v>48.92</v>
      </c>
      <c r="I139" s="14">
        <f>H139-G139</f>
        <v>2.3400000000000034</v>
      </c>
      <c r="J139" s="15">
        <v>0</v>
      </c>
      <c r="K139" s="16">
        <f>H139</f>
        <v>48.92</v>
      </c>
      <c r="L139" s="59">
        <f>G139*0.82</f>
        <v>38.1956</v>
      </c>
      <c r="M139" s="6"/>
      <c r="N139" s="7">
        <f>N138+K139-M139</f>
        <v>5009.86</v>
      </c>
      <c r="O139" s="8"/>
    </row>
    <row r="140" spans="1:15" ht="15.75">
      <c r="A140" s="42" t="s">
        <v>72</v>
      </c>
      <c r="B140" s="73" t="s">
        <v>73</v>
      </c>
      <c r="C140" s="66">
        <v>67366849</v>
      </c>
      <c r="D140" s="66">
        <v>32937559</v>
      </c>
      <c r="E140" s="67">
        <v>41235</v>
      </c>
      <c r="F140" s="67">
        <v>41240</v>
      </c>
      <c r="G140" s="46">
        <v>45.97</v>
      </c>
      <c r="H140" s="44">
        <v>45.87</v>
      </c>
      <c r="I140" s="14">
        <f>H140-G140</f>
        <v>-0.10000000000000142</v>
      </c>
      <c r="J140" s="15">
        <v>1</v>
      </c>
      <c r="K140" s="16">
        <f>H140</f>
        <v>45.87</v>
      </c>
      <c r="L140" s="59">
        <f>G140*0.82</f>
        <v>37.6954</v>
      </c>
      <c r="M140" s="6"/>
      <c r="N140" s="7">
        <f>N124+K140-M140</f>
        <v>5035.769999999998</v>
      </c>
      <c r="O140" s="8"/>
    </row>
    <row r="141" spans="1:15" ht="15.75">
      <c r="A141" s="9"/>
      <c r="B141" s="10"/>
      <c r="C141" s="11"/>
      <c r="D141" s="9"/>
      <c r="E141" s="12"/>
      <c r="F141" s="12"/>
      <c r="G141" s="17"/>
      <c r="H141" s="17"/>
      <c r="I141" s="14">
        <f t="shared" si="5"/>
        <v>0</v>
      </c>
      <c r="J141" s="15">
        <v>0</v>
      </c>
      <c r="K141" s="16">
        <f t="shared" si="8"/>
        <v>0</v>
      </c>
      <c r="L141" s="59">
        <f t="shared" si="6"/>
        <v>0</v>
      </c>
      <c r="M141" s="6"/>
      <c r="N141" s="7">
        <f t="shared" si="7"/>
        <v>5035.769999999998</v>
      </c>
      <c r="O141" s="8"/>
    </row>
    <row r="142" spans="1:15" ht="15.75">
      <c r="A142" s="9"/>
      <c r="B142" s="10"/>
      <c r="C142" s="11"/>
      <c r="D142" s="9"/>
      <c r="E142" s="12"/>
      <c r="F142" s="12"/>
      <c r="G142" s="17"/>
      <c r="H142" s="17"/>
      <c r="I142" s="14">
        <f>H142-G142</f>
        <v>0</v>
      </c>
      <c r="J142" s="15">
        <v>1</v>
      </c>
      <c r="K142" s="16">
        <f>H142</f>
        <v>0</v>
      </c>
      <c r="L142" s="59">
        <f>G142*0.82</f>
        <v>0</v>
      </c>
      <c r="M142" s="6"/>
      <c r="N142" s="7">
        <f>N141+K142-M142</f>
        <v>5035.769999999998</v>
      </c>
      <c r="O142" s="8"/>
    </row>
    <row r="143" spans="1:15" ht="15.75">
      <c r="A143" s="9"/>
      <c r="B143" s="10"/>
      <c r="C143" s="11"/>
      <c r="D143" s="9"/>
      <c r="E143" s="12"/>
      <c r="F143" s="12"/>
      <c r="G143" s="17"/>
      <c r="H143" s="17"/>
      <c r="I143" s="14">
        <f>H143-G143</f>
        <v>0</v>
      </c>
      <c r="J143" s="15">
        <v>2</v>
      </c>
      <c r="K143" s="16">
        <f>H143</f>
        <v>0</v>
      </c>
      <c r="L143" s="59">
        <f>G143*0.82</f>
        <v>0</v>
      </c>
      <c r="M143" s="6"/>
      <c r="N143" s="7">
        <f>N142+K143-M143</f>
        <v>5035.769999999998</v>
      </c>
      <c r="O143" s="8"/>
    </row>
    <row r="144" spans="1:15" ht="15.75">
      <c r="A144" s="9"/>
      <c r="B144" s="10"/>
      <c r="C144" s="11"/>
      <c r="D144" s="9"/>
      <c r="E144" s="12"/>
      <c r="F144" s="12"/>
      <c r="G144" s="17"/>
      <c r="H144" s="17"/>
      <c r="I144" s="14">
        <f t="shared" si="5"/>
        <v>0</v>
      </c>
      <c r="J144" s="15">
        <v>0</v>
      </c>
      <c r="K144" s="16">
        <f t="shared" si="8"/>
        <v>0</v>
      </c>
      <c r="L144" s="59">
        <f t="shared" si="6"/>
        <v>0</v>
      </c>
      <c r="M144" s="6"/>
      <c r="N144" s="7">
        <f>N141+K144-M144</f>
        <v>5035.769999999998</v>
      </c>
      <c r="O144" s="8"/>
    </row>
    <row r="145" spans="1:15" ht="15.75">
      <c r="A145" s="9"/>
      <c r="B145" s="10"/>
      <c r="C145" s="11"/>
      <c r="D145" s="9"/>
      <c r="E145" s="12"/>
      <c r="F145" s="12"/>
      <c r="G145" s="17"/>
      <c r="H145" s="17"/>
      <c r="I145" s="14">
        <f t="shared" si="5"/>
        <v>0</v>
      </c>
      <c r="J145" s="15">
        <v>0</v>
      </c>
      <c r="K145" s="16">
        <f t="shared" si="8"/>
        <v>0</v>
      </c>
      <c r="L145" s="59">
        <f t="shared" si="6"/>
        <v>0</v>
      </c>
      <c r="M145" s="6"/>
      <c r="N145" s="7">
        <f t="shared" si="7"/>
        <v>5035.769999999998</v>
      </c>
      <c r="O145" s="8"/>
    </row>
    <row r="146" spans="1:15" ht="15.75">
      <c r="A146" s="9"/>
      <c r="B146" s="10"/>
      <c r="C146" s="11"/>
      <c r="D146" s="9"/>
      <c r="E146" s="12"/>
      <c r="F146" s="12"/>
      <c r="G146" s="17"/>
      <c r="H146" s="17"/>
      <c r="I146" s="14">
        <f t="shared" si="5"/>
        <v>0</v>
      </c>
      <c r="J146" s="15">
        <v>0</v>
      </c>
      <c r="K146" s="16">
        <f t="shared" si="8"/>
        <v>0</v>
      </c>
      <c r="L146" s="59">
        <f t="shared" si="6"/>
        <v>0</v>
      </c>
      <c r="M146" s="6"/>
      <c r="N146" s="7">
        <f t="shared" si="7"/>
        <v>5035.769999999998</v>
      </c>
      <c r="O146" s="8"/>
    </row>
    <row r="147" spans="1:15" ht="15.75">
      <c r="A147" s="9"/>
      <c r="B147" s="10"/>
      <c r="C147" s="11"/>
      <c r="D147" s="9"/>
      <c r="E147" s="12"/>
      <c r="F147" s="12"/>
      <c r="G147" s="13"/>
      <c r="H147" s="9"/>
      <c r="I147" s="14">
        <f t="shared" si="5"/>
        <v>0</v>
      </c>
      <c r="J147" s="15">
        <v>0</v>
      </c>
      <c r="K147" s="16">
        <f t="shared" si="8"/>
        <v>0</v>
      </c>
      <c r="L147" s="59">
        <f t="shared" si="6"/>
        <v>0</v>
      </c>
      <c r="M147" s="6"/>
      <c r="N147" s="7">
        <f t="shared" si="7"/>
        <v>5035.769999999998</v>
      </c>
      <c r="O147" s="8"/>
    </row>
    <row r="148" spans="1:15" ht="16.5" thickBot="1">
      <c r="A148" s="18" t="s">
        <v>18</v>
      </c>
      <c r="B148" s="19"/>
      <c r="C148" s="20"/>
      <c r="D148" s="20"/>
      <c r="E148" s="19"/>
      <c r="F148" s="21"/>
      <c r="G148" s="22">
        <f>SUM(G6:G147)</f>
        <v>6512.570000000003</v>
      </c>
      <c r="H148" s="23">
        <f>SUM(H6:H147)</f>
        <v>6477.319999999999</v>
      </c>
      <c r="I148" s="24">
        <f>SUM(I6:I147)</f>
        <v>-35.24999999999994</v>
      </c>
      <c r="J148" s="25">
        <f>SUM(J71:J147)</f>
        <v>4</v>
      </c>
      <c r="K148" s="26">
        <f>SUM(K6:K147)</f>
        <v>6477.319999999999</v>
      </c>
      <c r="L148" s="27">
        <f>SUM(L6:L147)</f>
        <v>5340.3074</v>
      </c>
      <c r="M148" s="28"/>
      <c r="N148" s="7"/>
      <c r="O148" s="29"/>
    </row>
    <row r="149" spans="10:14" ht="15.75">
      <c r="J149" s="31"/>
      <c r="N149" s="7"/>
    </row>
    <row r="150" spans="1:14" ht="15.75">
      <c r="A150" s="32"/>
      <c r="B150" s="32"/>
      <c r="C150" s="33"/>
      <c r="N150" s="7"/>
    </row>
    <row r="151" spans="1:14" ht="16.5" thickBot="1">
      <c r="A151" s="34"/>
      <c r="B151" s="34"/>
      <c r="C151" s="35"/>
      <c r="K151" s="31"/>
      <c r="N151" s="7"/>
    </row>
    <row r="152" spans="1:14" ht="16.5" thickBot="1">
      <c r="A152" s="34"/>
      <c r="B152" s="34" t="s">
        <v>19</v>
      </c>
      <c r="C152" s="35"/>
      <c r="E152" s="1" t="s">
        <v>17</v>
      </c>
      <c r="G152" s="36"/>
      <c r="H152" s="37" t="s">
        <v>20</v>
      </c>
      <c r="N152" s="7"/>
    </row>
    <row r="153" spans="1:14" ht="15.75">
      <c r="A153" s="34"/>
      <c r="B153" s="34"/>
      <c r="C153" s="38"/>
      <c r="D153" s="38"/>
      <c r="E153" s="34"/>
      <c r="N153" s="7"/>
    </row>
    <row r="154" spans="1:14" ht="15.75">
      <c r="A154" s="34"/>
      <c r="B154" s="39"/>
      <c r="C154" s="38"/>
      <c r="D154" s="38"/>
      <c r="E154" s="34"/>
      <c r="N154" s="7"/>
    </row>
    <row r="155" spans="1:14" ht="15.75">
      <c r="A155" s="34"/>
      <c r="B155" s="32"/>
      <c r="C155" s="38"/>
      <c r="D155" s="38"/>
      <c r="E155" s="34"/>
      <c r="H155" s="40"/>
      <c r="N155" s="7"/>
    </row>
    <row r="156" spans="1:14" ht="15.75">
      <c r="A156" s="34"/>
      <c r="B156" s="34"/>
      <c r="C156" s="38"/>
      <c r="D156" s="38"/>
      <c r="E156" s="34"/>
      <c r="N156" s="7"/>
    </row>
    <row r="157" spans="1:14" ht="15.75">
      <c r="A157" s="8"/>
      <c r="B157" s="8"/>
      <c r="C157" s="41"/>
      <c r="N157" s="7"/>
    </row>
    <row r="158" spans="1:14" ht="15.75">
      <c r="A158" s="8"/>
      <c r="B158" s="8"/>
      <c r="C158" s="41"/>
      <c r="N158" s="7"/>
    </row>
    <row r="159" spans="1:3" ht="15.75">
      <c r="A159" s="8"/>
      <c r="B159" s="8"/>
      <c r="C159" s="41"/>
    </row>
    <row r="160" spans="1:3" ht="15.75">
      <c r="A160" s="8"/>
      <c r="B160" s="8"/>
      <c r="C160" s="41"/>
    </row>
  </sheetData>
  <sheetProtection/>
  <autoFilter ref="A5:O148"/>
  <mergeCells count="17">
    <mergeCell ref="O1:O3"/>
    <mergeCell ref="H2:H4"/>
    <mergeCell ref="I2:J2"/>
    <mergeCell ref="I3:I4"/>
    <mergeCell ref="J3:J4"/>
    <mergeCell ref="K1:K4"/>
    <mergeCell ref="L1:L4"/>
    <mergeCell ref="M1:M4"/>
    <mergeCell ref="N1:N3"/>
    <mergeCell ref="E1:E4"/>
    <mergeCell ref="F1:F4"/>
    <mergeCell ref="G1:G3"/>
    <mergeCell ref="H1:J1"/>
    <mergeCell ref="A1:A4"/>
    <mergeCell ref="B1:B4"/>
    <mergeCell ref="C1:C4"/>
    <mergeCell ref="D1:D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="80" zoomScaleNormal="80" zoomScalePageLayoutView="0" workbookViewId="0" topLeftCell="A11">
      <selection activeCell="L17" sqref="L17"/>
    </sheetView>
  </sheetViews>
  <sheetFormatPr defaultColWidth="9.140625" defaultRowHeight="15" outlineLevelCol="2"/>
  <cols>
    <col min="1" max="1" width="2.421875" style="82" customWidth="1"/>
    <col min="2" max="2" width="16.28125" style="82" customWidth="1"/>
    <col min="3" max="3" width="1.7109375" style="82" customWidth="1"/>
    <col min="4" max="4" width="13.8515625" style="82" customWidth="1"/>
    <col min="5" max="7" width="10.8515625" style="82" bestFit="1" customWidth="1" outlineLevel="2"/>
    <col min="8" max="8" width="12.140625" style="82" customWidth="1" outlineLevel="1"/>
    <col min="9" max="11" width="10.8515625" style="82" bestFit="1" customWidth="1" outlineLevel="1"/>
    <col min="12" max="12" width="18.8515625" style="82" bestFit="1" customWidth="1" outlineLevel="1"/>
    <col min="13" max="13" width="2.57421875" style="82" customWidth="1" outlineLevel="1"/>
    <col min="14" max="14" width="13.7109375" style="82" customWidth="1"/>
  </cols>
  <sheetData>
    <row r="2" spans="2:14" ht="15">
      <c r="B2" s="83" t="s">
        <v>116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2:14" ht="15">
      <c r="B4" s="84" t="s">
        <v>117</v>
      </c>
      <c r="C4" s="85"/>
      <c r="D4" s="85" t="s">
        <v>118</v>
      </c>
      <c r="E4" s="123" t="s">
        <v>119</v>
      </c>
      <c r="F4" s="123"/>
      <c r="G4" s="123"/>
      <c r="H4" s="123" t="s">
        <v>120</v>
      </c>
      <c r="I4" s="123"/>
      <c r="J4" s="123"/>
      <c r="K4" s="123"/>
      <c r="L4" s="86" t="s">
        <v>121</v>
      </c>
      <c r="M4" s="86"/>
      <c r="N4" s="85" t="s">
        <v>122</v>
      </c>
    </row>
    <row r="5" spans="2:14" ht="15">
      <c r="B5" s="87"/>
      <c r="C5" s="88"/>
      <c r="D5" s="88" t="s">
        <v>123</v>
      </c>
      <c r="E5" s="89">
        <v>41192</v>
      </c>
      <c r="F5" s="89">
        <v>41205</v>
      </c>
      <c r="G5" s="89">
        <v>41212</v>
      </c>
      <c r="H5" s="89">
        <v>41215</v>
      </c>
      <c r="I5" s="89">
        <v>41219</v>
      </c>
      <c r="J5" s="89">
        <v>41227</v>
      </c>
      <c r="K5" s="89">
        <v>41228</v>
      </c>
      <c r="L5" s="89">
        <v>41248</v>
      </c>
      <c r="M5" s="89"/>
      <c r="N5" s="88" t="s">
        <v>123</v>
      </c>
    </row>
    <row r="6" spans="2:14" ht="15">
      <c r="B6" s="90"/>
      <c r="C6" s="91"/>
      <c r="D6" s="92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2:14" ht="15">
      <c r="B7" s="95" t="s">
        <v>74</v>
      </c>
      <c r="C7" s="93"/>
      <c r="D7" s="96">
        <v>1200</v>
      </c>
      <c r="E7" s="97">
        <v>606.060606060606</v>
      </c>
      <c r="F7" s="97">
        <v>500</v>
      </c>
      <c r="G7" s="97"/>
      <c r="H7" s="97"/>
      <c r="I7" s="97"/>
      <c r="J7" s="97"/>
      <c r="K7" s="97"/>
      <c r="L7" s="97"/>
      <c r="M7" s="97"/>
      <c r="N7" s="98">
        <f>SUM(E7:M7)</f>
        <v>1106.060606060606</v>
      </c>
    </row>
    <row r="8" spans="2:14" ht="15">
      <c r="B8" s="95" t="s">
        <v>75</v>
      </c>
      <c r="C8" s="93"/>
      <c r="D8" s="96">
        <v>500</v>
      </c>
      <c r="E8" s="97"/>
      <c r="F8" s="97"/>
      <c r="G8" s="97"/>
      <c r="H8" s="97"/>
      <c r="I8" s="97"/>
      <c r="J8" s="97"/>
      <c r="K8" s="97">
        <v>500</v>
      </c>
      <c r="L8" s="97"/>
      <c r="M8" s="97"/>
      <c r="N8" s="98">
        <f aca="true" t="shared" si="0" ref="N8:N25">SUM(E8:M8)</f>
        <v>500</v>
      </c>
    </row>
    <row r="9" spans="2:14" ht="15">
      <c r="B9" s="95" t="s">
        <v>76</v>
      </c>
      <c r="C9" s="93"/>
      <c r="D9" s="96">
        <v>700</v>
      </c>
      <c r="E9" s="97">
        <v>469.6969696969697</v>
      </c>
      <c r="F9" s="97"/>
      <c r="G9" s="97"/>
      <c r="H9" s="97"/>
      <c r="I9" s="97"/>
      <c r="J9" s="97"/>
      <c r="K9" s="97"/>
      <c r="L9" s="97"/>
      <c r="M9" s="97"/>
      <c r="N9" s="98">
        <f t="shared" si="0"/>
        <v>469.6969696969697</v>
      </c>
    </row>
    <row r="10" spans="2:14" ht="15">
      <c r="B10" s="95" t="s">
        <v>77</v>
      </c>
      <c r="C10" s="93"/>
      <c r="D10" s="96">
        <v>500</v>
      </c>
      <c r="E10" s="97"/>
      <c r="F10" s="97"/>
      <c r="G10" s="97"/>
      <c r="H10" s="97"/>
      <c r="I10" s="97"/>
      <c r="J10" s="97"/>
      <c r="K10" s="97"/>
      <c r="L10" s="97"/>
      <c r="M10" s="97"/>
      <c r="N10" s="98">
        <f t="shared" si="0"/>
        <v>0</v>
      </c>
    </row>
    <row r="11" spans="2:14" ht="15">
      <c r="B11" s="95" t="s">
        <v>78</v>
      </c>
      <c r="C11" s="93"/>
      <c r="D11" s="96">
        <v>1000</v>
      </c>
      <c r="E11" s="97">
        <v>500</v>
      </c>
      <c r="F11" s="97"/>
      <c r="G11" s="97"/>
      <c r="H11" s="97"/>
      <c r="I11" s="97"/>
      <c r="J11" s="97">
        <v>250</v>
      </c>
      <c r="K11" s="97"/>
      <c r="L11" s="97"/>
      <c r="M11" s="97"/>
      <c r="N11" s="98">
        <f t="shared" si="0"/>
        <v>750</v>
      </c>
    </row>
    <row r="12" spans="2:14" ht="15">
      <c r="B12" s="95" t="s">
        <v>79</v>
      </c>
      <c r="C12" s="93"/>
      <c r="D12" s="96">
        <v>1100</v>
      </c>
      <c r="E12" s="97">
        <v>454.54545454545456</v>
      </c>
      <c r="F12" s="97"/>
      <c r="G12" s="97"/>
      <c r="H12" s="97"/>
      <c r="I12" s="97"/>
      <c r="J12" s="97">
        <v>151.5151515151515</v>
      </c>
      <c r="K12" s="97">
        <v>108.48484848484848</v>
      </c>
      <c r="L12" s="97"/>
      <c r="M12" s="97"/>
      <c r="N12" s="98">
        <f t="shared" si="0"/>
        <v>714.5454545454545</v>
      </c>
    </row>
    <row r="13" spans="2:14" ht="15">
      <c r="B13" s="95" t="s">
        <v>80</v>
      </c>
      <c r="C13" s="93"/>
      <c r="D13" s="96">
        <v>500</v>
      </c>
      <c r="E13" s="97"/>
      <c r="F13" s="97">
        <v>500</v>
      </c>
      <c r="G13" s="97"/>
      <c r="H13" s="97"/>
      <c r="I13" s="97"/>
      <c r="J13" s="97"/>
      <c r="K13" s="97"/>
      <c r="L13" s="97"/>
      <c r="M13" s="97"/>
      <c r="N13" s="98">
        <f t="shared" si="0"/>
        <v>500</v>
      </c>
    </row>
    <row r="14" spans="2:14" ht="15">
      <c r="B14" s="95" t="s">
        <v>81</v>
      </c>
      <c r="C14" s="93"/>
      <c r="D14" s="96">
        <v>1500</v>
      </c>
      <c r="E14" s="97">
        <v>454.54545454545456</v>
      </c>
      <c r="F14" s="97"/>
      <c r="G14" s="97"/>
      <c r="H14" s="97"/>
      <c r="I14" s="97"/>
      <c r="J14" s="97">
        <v>400</v>
      </c>
      <c r="K14" s="97"/>
      <c r="L14" s="97"/>
      <c r="M14" s="97"/>
      <c r="N14" s="98">
        <f t="shared" si="0"/>
        <v>854.5454545454545</v>
      </c>
    </row>
    <row r="15" spans="2:14" ht="15">
      <c r="B15" s="95" t="s">
        <v>82</v>
      </c>
      <c r="C15" s="93"/>
      <c r="D15" s="96">
        <v>550</v>
      </c>
      <c r="E15" s="97">
        <v>281.8181818181818</v>
      </c>
      <c r="F15" s="97"/>
      <c r="G15" s="97"/>
      <c r="H15" s="97"/>
      <c r="I15" s="97"/>
      <c r="J15" s="97"/>
      <c r="K15" s="97"/>
      <c r="L15" s="97"/>
      <c r="M15" s="97"/>
      <c r="N15" s="98">
        <f t="shared" si="0"/>
        <v>281.8181818181818</v>
      </c>
    </row>
    <row r="16" spans="2:14" ht="15">
      <c r="B16" s="95" t="s">
        <v>83</v>
      </c>
      <c r="C16" s="93"/>
      <c r="D16" s="96">
        <v>1000</v>
      </c>
      <c r="E16" s="97">
        <v>606.060606060606</v>
      </c>
      <c r="F16" s="97"/>
      <c r="G16" s="97">
        <v>363.6363636363636</v>
      </c>
      <c r="H16" s="97"/>
      <c r="I16" s="97"/>
      <c r="J16" s="97"/>
      <c r="K16" s="97"/>
      <c r="L16" s="97"/>
      <c r="M16" s="97"/>
      <c r="N16" s="98">
        <f t="shared" si="0"/>
        <v>969.6969696969696</v>
      </c>
    </row>
    <row r="17" spans="2:14" ht="15">
      <c r="B17" s="95" t="s">
        <v>84</v>
      </c>
      <c r="C17" s="93"/>
      <c r="D17" s="96">
        <v>500</v>
      </c>
      <c r="E17" s="97">
        <v>98.28</v>
      </c>
      <c r="F17" s="97"/>
      <c r="G17" s="97"/>
      <c r="H17" s="97"/>
      <c r="I17" s="97"/>
      <c r="J17" s="97"/>
      <c r="K17" s="97"/>
      <c r="L17" s="97"/>
      <c r="M17" s="97"/>
      <c r="N17" s="98">
        <f t="shared" si="0"/>
        <v>98.28</v>
      </c>
    </row>
    <row r="18" spans="2:14" ht="15">
      <c r="B18" s="95" t="s">
        <v>85</v>
      </c>
      <c r="C18" s="93"/>
      <c r="D18" s="96">
        <v>250</v>
      </c>
      <c r="E18" s="97"/>
      <c r="F18" s="97">
        <v>250</v>
      </c>
      <c r="G18" s="97"/>
      <c r="H18" s="97"/>
      <c r="I18" s="97"/>
      <c r="J18" s="97"/>
      <c r="K18" s="97"/>
      <c r="L18" s="97"/>
      <c r="M18" s="97"/>
      <c r="N18" s="98">
        <f t="shared" si="0"/>
        <v>250</v>
      </c>
    </row>
    <row r="19" spans="2:14" ht="15">
      <c r="B19" s="95" t="s">
        <v>86</v>
      </c>
      <c r="C19" s="93"/>
      <c r="D19" s="96">
        <v>500</v>
      </c>
      <c r="E19" s="97"/>
      <c r="F19" s="97">
        <v>200</v>
      </c>
      <c r="G19" s="97"/>
      <c r="H19" s="97"/>
      <c r="I19" s="97"/>
      <c r="J19" s="97"/>
      <c r="K19" s="97">
        <v>152</v>
      </c>
      <c r="L19" s="97"/>
      <c r="M19" s="97"/>
      <c r="N19" s="98">
        <f t="shared" si="0"/>
        <v>352</v>
      </c>
    </row>
    <row r="20" spans="2:14" ht="15">
      <c r="B20" s="95" t="s">
        <v>87</v>
      </c>
      <c r="C20" s="93"/>
      <c r="D20" s="96">
        <v>1000</v>
      </c>
      <c r="E20" s="97">
        <v>438.07151515151514</v>
      </c>
      <c r="F20" s="97"/>
      <c r="G20" s="97"/>
      <c r="H20" s="97"/>
      <c r="I20" s="97">
        <v>15.151515151515152</v>
      </c>
      <c r="J20" s="97"/>
      <c r="K20" s="97"/>
      <c r="L20" s="97"/>
      <c r="M20" s="97"/>
      <c r="N20" s="98">
        <f t="shared" si="0"/>
        <v>453.22303030303027</v>
      </c>
    </row>
    <row r="21" spans="2:14" ht="15">
      <c r="B21" s="95" t="s">
        <v>88</v>
      </c>
      <c r="C21" s="93"/>
      <c r="D21" s="96">
        <v>1250</v>
      </c>
      <c r="E21" s="97">
        <v>750</v>
      </c>
      <c r="F21" s="97"/>
      <c r="G21" s="97"/>
      <c r="H21" s="97">
        <v>250</v>
      </c>
      <c r="I21" s="97"/>
      <c r="J21" s="97"/>
      <c r="K21" s="97"/>
      <c r="L21" s="97"/>
      <c r="M21" s="97"/>
      <c r="N21" s="98">
        <f t="shared" si="0"/>
        <v>1000</v>
      </c>
    </row>
    <row r="22" spans="2:14" ht="15">
      <c r="B22" s="95" t="s">
        <v>89</v>
      </c>
      <c r="C22" s="93"/>
      <c r="D22" s="96">
        <v>1000</v>
      </c>
      <c r="E22" s="97"/>
      <c r="F22" s="97">
        <v>575.7575757575758</v>
      </c>
      <c r="G22" s="97"/>
      <c r="H22" s="97"/>
      <c r="I22" s="97"/>
      <c r="J22" s="97"/>
      <c r="K22" s="97"/>
      <c r="L22" s="97"/>
      <c r="M22" s="97"/>
      <c r="N22" s="98">
        <f t="shared" si="0"/>
        <v>575.7575757575758</v>
      </c>
    </row>
    <row r="23" spans="2:14" ht="15">
      <c r="B23" s="95" t="s">
        <v>90</v>
      </c>
      <c r="C23" s="93"/>
      <c r="D23" s="96">
        <v>850</v>
      </c>
      <c r="E23" s="97">
        <v>248.4848484848485</v>
      </c>
      <c r="F23" s="97"/>
      <c r="G23" s="97"/>
      <c r="H23" s="97"/>
      <c r="I23" s="97"/>
      <c r="J23" s="97"/>
      <c r="K23" s="97"/>
      <c r="L23" s="97">
        <v>23.795</v>
      </c>
      <c r="M23" s="97"/>
      <c r="N23" s="98">
        <f t="shared" si="0"/>
        <v>272.2798484848485</v>
      </c>
    </row>
    <row r="24" spans="2:14" ht="15">
      <c r="B24" s="95" t="s">
        <v>91</v>
      </c>
      <c r="C24" s="93"/>
      <c r="D24" s="96">
        <v>500</v>
      </c>
      <c r="E24" s="97"/>
      <c r="F24" s="97">
        <v>500</v>
      </c>
      <c r="G24" s="97"/>
      <c r="H24" s="97"/>
      <c r="I24" s="97"/>
      <c r="J24" s="97"/>
      <c r="K24" s="97"/>
      <c r="L24" s="97"/>
      <c r="M24" s="97"/>
      <c r="N24" s="98">
        <f>SUM(E24:M24)</f>
        <v>500</v>
      </c>
    </row>
    <row r="25" spans="2:14" ht="15">
      <c r="B25" s="95" t="s">
        <v>92</v>
      </c>
      <c r="C25" s="93"/>
      <c r="D25" s="96">
        <v>0</v>
      </c>
      <c r="E25" s="97"/>
      <c r="F25" s="97"/>
      <c r="G25" s="97"/>
      <c r="H25" s="97"/>
      <c r="I25" s="97"/>
      <c r="J25" s="97"/>
      <c r="K25" s="97"/>
      <c r="L25" s="97"/>
      <c r="M25" s="97"/>
      <c r="N25" s="98">
        <f t="shared" si="0"/>
        <v>0</v>
      </c>
    </row>
    <row r="26" spans="2:14" ht="15">
      <c r="B26" s="99"/>
      <c r="C26" s="100"/>
      <c r="D26" s="101"/>
      <c r="E26" s="97"/>
      <c r="F26" s="97"/>
      <c r="G26" s="97"/>
      <c r="H26" s="97"/>
      <c r="I26" s="97"/>
      <c r="J26" s="97"/>
      <c r="K26" s="97"/>
      <c r="L26" s="97"/>
      <c r="M26" s="97"/>
      <c r="N26" s="98"/>
    </row>
    <row r="27" spans="2:14" ht="15">
      <c r="B27" s="102" t="s">
        <v>124</v>
      </c>
      <c r="C27" s="103"/>
      <c r="D27" s="104">
        <f aca="true" t="shared" si="1" ref="D27:L27">SUM(D7:D25)</f>
        <v>14400</v>
      </c>
      <c r="E27" s="105">
        <f t="shared" si="1"/>
        <v>4907.563636363637</v>
      </c>
      <c r="F27" s="106">
        <f t="shared" si="1"/>
        <v>2525.757575757576</v>
      </c>
      <c r="G27" s="106">
        <f t="shared" si="1"/>
        <v>363.6363636363636</v>
      </c>
      <c r="H27" s="106">
        <f t="shared" si="1"/>
        <v>250</v>
      </c>
      <c r="I27" s="106">
        <f t="shared" si="1"/>
        <v>15.151515151515152</v>
      </c>
      <c r="J27" s="106">
        <f t="shared" si="1"/>
        <v>801.5151515151515</v>
      </c>
      <c r="K27" s="106">
        <f t="shared" si="1"/>
        <v>760.4848484848485</v>
      </c>
      <c r="L27" s="106">
        <f t="shared" si="1"/>
        <v>23.795</v>
      </c>
      <c r="M27" s="106"/>
      <c r="N27" s="107">
        <f>SUM(N7:N24)</f>
        <v>9647.904090909089</v>
      </c>
    </row>
  </sheetData>
  <sheetProtection/>
  <mergeCells count="2">
    <mergeCell ref="E4:G4"/>
    <mergeCell ref="H4:K4"/>
  </mergeCells>
  <printOptions/>
  <pageMargins left="0.7" right="0.7" top="0.75" bottom="0.75" header="0.3" footer="0.3"/>
  <pageSetup orientation="portrait" paperSize="9"/>
  <ignoredErrors>
    <ignoredError sqref="N6 N7:N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C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bestFit="1" customWidth="1"/>
    <col min="2" max="2" width="17.140625" style="0" bestFit="1" customWidth="1"/>
    <col min="3" max="3" width="8.00390625" style="0" bestFit="1" customWidth="1"/>
  </cols>
  <sheetData>
    <row r="3" ht="15">
      <c r="A3" s="76" t="s">
        <v>115</v>
      </c>
    </row>
    <row r="4" spans="1:3" ht="15">
      <c r="A4" s="76" t="s">
        <v>0</v>
      </c>
      <c r="B4" s="76" t="s">
        <v>5</v>
      </c>
      <c r="C4" t="s">
        <v>114</v>
      </c>
    </row>
    <row r="5" spans="1:3" ht="15">
      <c r="A5" t="s">
        <v>21</v>
      </c>
      <c r="B5" s="77">
        <v>41184</v>
      </c>
      <c r="C5" s="78">
        <v>48.02</v>
      </c>
    </row>
    <row r="6" spans="2:3" ht="15">
      <c r="B6" s="77">
        <v>41187</v>
      </c>
      <c r="C6" s="78">
        <v>46.49</v>
      </c>
    </row>
    <row r="7" spans="2:3" ht="15">
      <c r="B7" s="77">
        <v>41189</v>
      </c>
      <c r="C7" s="78">
        <v>48.82</v>
      </c>
    </row>
    <row r="8" spans="2:3" ht="15">
      <c r="B8" s="77">
        <v>41191</v>
      </c>
      <c r="C8" s="78">
        <v>139.41</v>
      </c>
    </row>
    <row r="9" spans="2:3" ht="15">
      <c r="B9" s="77">
        <v>41203</v>
      </c>
      <c r="C9" s="78">
        <v>52.01</v>
      </c>
    </row>
    <row r="10" spans="2:3" ht="15">
      <c r="B10" s="77">
        <v>41212</v>
      </c>
      <c r="C10" s="78">
        <v>46.48</v>
      </c>
    </row>
    <row r="11" spans="2:3" ht="15">
      <c r="B11" s="77">
        <v>41213</v>
      </c>
      <c r="C11" s="78">
        <v>47.39</v>
      </c>
    </row>
    <row r="12" spans="2:3" ht="15">
      <c r="B12" s="77">
        <v>41217</v>
      </c>
      <c r="C12" s="78">
        <v>94.97999999999999</v>
      </c>
    </row>
    <row r="13" spans="2:3" ht="15">
      <c r="B13" s="77">
        <v>41219</v>
      </c>
      <c r="C13" s="78">
        <v>47.22</v>
      </c>
    </row>
    <row r="14" spans="2:3" ht="15">
      <c r="B14" s="77">
        <v>41222</v>
      </c>
      <c r="C14" s="78">
        <v>45.75</v>
      </c>
    </row>
    <row r="15" spans="2:3" ht="15">
      <c r="B15" s="77">
        <v>41230</v>
      </c>
      <c r="C15" s="78">
        <v>47.57</v>
      </c>
    </row>
    <row r="16" spans="2:3" ht="15">
      <c r="B16" s="77">
        <v>41240</v>
      </c>
      <c r="C16" s="78">
        <v>48.92</v>
      </c>
    </row>
    <row r="17" spans="1:3" ht="15">
      <c r="A17" t="s">
        <v>95</v>
      </c>
      <c r="C17" s="78">
        <v>713.0600000000001</v>
      </c>
    </row>
    <row r="18" spans="1:3" ht="15">
      <c r="A18" t="s">
        <v>24</v>
      </c>
      <c r="B18" s="77">
        <v>41185</v>
      </c>
      <c r="C18" s="78">
        <v>46.55</v>
      </c>
    </row>
    <row r="19" spans="2:3" ht="15">
      <c r="B19" s="77">
        <v>41186</v>
      </c>
      <c r="C19" s="78">
        <v>149.72000000000003</v>
      </c>
    </row>
    <row r="20" spans="2:3" ht="15">
      <c r="B20" s="77">
        <v>41187</v>
      </c>
      <c r="C20" s="78">
        <v>131.23999999999998</v>
      </c>
    </row>
    <row r="21" spans="2:3" ht="15">
      <c r="B21" s="77">
        <v>41189</v>
      </c>
      <c r="C21" s="78">
        <v>47.56</v>
      </c>
    </row>
    <row r="22" spans="2:3" ht="15">
      <c r="B22" s="77">
        <v>41190</v>
      </c>
      <c r="C22" s="78">
        <v>49.45</v>
      </c>
    </row>
    <row r="23" spans="2:3" ht="15">
      <c r="B23" s="77">
        <v>41194</v>
      </c>
      <c r="C23" s="78">
        <v>49.16</v>
      </c>
    </row>
    <row r="24" spans="2:3" ht="15">
      <c r="B24" s="77">
        <v>41195</v>
      </c>
      <c r="C24" s="78">
        <v>48.46</v>
      </c>
    </row>
    <row r="25" spans="2:3" ht="15">
      <c r="B25" s="77">
        <v>41198</v>
      </c>
      <c r="C25" s="78">
        <v>92.5</v>
      </c>
    </row>
    <row r="26" spans="2:3" ht="15">
      <c r="B26" s="77">
        <v>41202</v>
      </c>
      <c r="C26" s="78">
        <v>48.32</v>
      </c>
    </row>
    <row r="27" spans="2:3" ht="15">
      <c r="B27" s="77">
        <v>41204</v>
      </c>
      <c r="C27" s="78">
        <v>51.06</v>
      </c>
    </row>
    <row r="28" spans="2:3" ht="15">
      <c r="B28" s="77">
        <v>41219</v>
      </c>
      <c r="C28" s="78">
        <v>41.05</v>
      </c>
    </row>
    <row r="29" spans="2:3" ht="15">
      <c r="B29" s="77">
        <v>41239</v>
      </c>
      <c r="C29" s="78">
        <v>49.45</v>
      </c>
    </row>
    <row r="30" spans="1:3" ht="15">
      <c r="A30" t="s">
        <v>96</v>
      </c>
      <c r="C30" s="78">
        <v>804.52</v>
      </c>
    </row>
    <row r="31" spans="1:3" ht="15">
      <c r="A31" t="s">
        <v>72</v>
      </c>
      <c r="B31" s="77">
        <v>41240</v>
      </c>
      <c r="C31" s="78">
        <v>45.87</v>
      </c>
    </row>
    <row r="32" spans="1:3" ht="15">
      <c r="A32" t="s">
        <v>97</v>
      </c>
      <c r="C32" s="78">
        <v>45.87</v>
      </c>
    </row>
    <row r="33" spans="1:3" ht="15">
      <c r="A33" t="s">
        <v>57</v>
      </c>
      <c r="B33" s="77">
        <v>41214</v>
      </c>
      <c r="C33" s="78">
        <v>72.62</v>
      </c>
    </row>
    <row r="34" spans="2:3" ht="15">
      <c r="B34" s="77">
        <v>41228</v>
      </c>
      <c r="C34" s="78">
        <v>45.01</v>
      </c>
    </row>
    <row r="35" spans="1:3" ht="15">
      <c r="A35" t="s">
        <v>98</v>
      </c>
      <c r="C35" s="78">
        <v>117.63</v>
      </c>
    </row>
    <row r="36" spans="1:3" ht="15">
      <c r="A36" t="s">
        <v>33</v>
      </c>
      <c r="B36" s="77">
        <v>41187</v>
      </c>
      <c r="C36" s="78">
        <v>97.75</v>
      </c>
    </row>
    <row r="37" spans="1:3" ht="15">
      <c r="A37" t="s">
        <v>99</v>
      </c>
      <c r="C37" s="78">
        <v>97.75</v>
      </c>
    </row>
    <row r="38" spans="1:3" ht="15">
      <c r="A38" t="s">
        <v>54</v>
      </c>
      <c r="B38" s="77">
        <v>41211</v>
      </c>
      <c r="C38" s="78">
        <v>41.07</v>
      </c>
    </row>
    <row r="39" spans="2:3" ht="15">
      <c r="B39" s="77">
        <v>41214</v>
      </c>
      <c r="C39" s="78">
        <v>83.17</v>
      </c>
    </row>
    <row r="40" spans="2:3" ht="15">
      <c r="B40" s="77">
        <v>41215</v>
      </c>
      <c r="C40" s="78">
        <v>45.49</v>
      </c>
    </row>
    <row r="41" spans="2:3" ht="15">
      <c r="B41" s="77">
        <v>41217</v>
      </c>
      <c r="C41" s="78">
        <v>46.67</v>
      </c>
    </row>
    <row r="42" spans="1:3" ht="15">
      <c r="A42" t="s">
        <v>100</v>
      </c>
      <c r="C42" s="78">
        <v>216.40000000000003</v>
      </c>
    </row>
    <row r="43" spans="1:3" ht="15">
      <c r="A43" t="s">
        <v>51</v>
      </c>
      <c r="B43" s="77">
        <v>41212</v>
      </c>
      <c r="C43" s="78">
        <v>103.46000000000001</v>
      </c>
    </row>
    <row r="44" spans="2:3" ht="15">
      <c r="B44" s="77">
        <v>41214</v>
      </c>
      <c r="C44" s="78">
        <v>51.38</v>
      </c>
    </row>
    <row r="45" spans="2:3" ht="15">
      <c r="B45" s="77">
        <v>41216</v>
      </c>
      <c r="C45" s="78">
        <v>51.9</v>
      </c>
    </row>
    <row r="46" spans="2:3" ht="15">
      <c r="B46" s="77">
        <v>41217</v>
      </c>
      <c r="C46" s="78">
        <v>52.18</v>
      </c>
    </row>
    <row r="47" spans="2:3" ht="15">
      <c r="B47" s="77">
        <v>41220</v>
      </c>
      <c r="C47" s="78">
        <v>50.96</v>
      </c>
    </row>
    <row r="48" spans="2:3" ht="15">
      <c r="B48" s="77">
        <v>41222</v>
      </c>
      <c r="C48" s="78">
        <v>51.2</v>
      </c>
    </row>
    <row r="49" spans="2:3" ht="15">
      <c r="B49" s="77">
        <v>41226</v>
      </c>
      <c r="C49" s="78">
        <v>51.12</v>
      </c>
    </row>
    <row r="50" spans="2:3" ht="15">
      <c r="B50" s="77">
        <v>41229</v>
      </c>
      <c r="C50" s="78">
        <v>50.95</v>
      </c>
    </row>
    <row r="51" spans="1:3" ht="15">
      <c r="A51" t="s">
        <v>101</v>
      </c>
      <c r="C51" s="78">
        <v>463.15</v>
      </c>
    </row>
    <row r="52" spans="1:3" ht="15">
      <c r="A52" t="s">
        <v>66</v>
      </c>
      <c r="B52" s="77">
        <v>41219</v>
      </c>
      <c r="C52" s="78">
        <v>96.91</v>
      </c>
    </row>
    <row r="53" spans="2:3" ht="15">
      <c r="B53" s="77">
        <v>41220</v>
      </c>
      <c r="C53" s="78">
        <v>147.18</v>
      </c>
    </row>
    <row r="54" spans="2:3" ht="15">
      <c r="B54" s="77">
        <v>41225</v>
      </c>
      <c r="C54" s="78">
        <v>98.94</v>
      </c>
    </row>
    <row r="55" spans="2:3" ht="15">
      <c r="B55" s="77">
        <v>41227</v>
      </c>
      <c r="C55" s="78">
        <v>145.32000000000002</v>
      </c>
    </row>
    <row r="56" spans="1:3" ht="15">
      <c r="A56" t="s">
        <v>102</v>
      </c>
      <c r="C56" s="78">
        <v>488.35</v>
      </c>
    </row>
    <row r="57" spans="1:3" ht="15">
      <c r="A57" t="s">
        <v>39</v>
      </c>
      <c r="B57" s="77">
        <v>41191</v>
      </c>
      <c r="C57" s="78">
        <v>47.39</v>
      </c>
    </row>
    <row r="58" spans="2:3" ht="15">
      <c r="B58" s="77">
        <v>41194</v>
      </c>
      <c r="C58" s="78">
        <v>50.06</v>
      </c>
    </row>
    <row r="59" spans="2:3" ht="15">
      <c r="B59" s="77">
        <v>41206</v>
      </c>
      <c r="C59" s="78">
        <v>50.3</v>
      </c>
    </row>
    <row r="60" spans="2:3" ht="15">
      <c r="B60" s="77">
        <v>41212</v>
      </c>
      <c r="C60" s="78">
        <v>53.74</v>
      </c>
    </row>
    <row r="61" spans="2:3" ht="15">
      <c r="B61" s="77">
        <v>41216</v>
      </c>
      <c r="C61" s="78">
        <v>51.22</v>
      </c>
    </row>
    <row r="62" spans="2:3" ht="15">
      <c r="B62" s="77">
        <v>41222</v>
      </c>
      <c r="C62" s="78">
        <v>52.39</v>
      </c>
    </row>
    <row r="63" spans="2:3" ht="15">
      <c r="B63" s="77">
        <v>41225</v>
      </c>
      <c r="C63" s="78">
        <v>50.59</v>
      </c>
    </row>
    <row r="64" spans="2:3" ht="15">
      <c r="B64" s="77">
        <v>41227</v>
      </c>
      <c r="C64" s="78">
        <v>104.19</v>
      </c>
    </row>
    <row r="65" spans="2:3" ht="15">
      <c r="B65" s="77">
        <v>41230</v>
      </c>
      <c r="C65" s="78">
        <v>51.69</v>
      </c>
    </row>
    <row r="66" spans="2:3" ht="15">
      <c r="B66" s="77">
        <v>41235</v>
      </c>
      <c r="C66" s="78">
        <v>51.1</v>
      </c>
    </row>
    <row r="67" spans="2:3" ht="15">
      <c r="B67" s="77">
        <v>41237</v>
      </c>
      <c r="C67" s="78">
        <v>102.78999999999999</v>
      </c>
    </row>
    <row r="68" spans="2:3" ht="15">
      <c r="B68" s="77">
        <v>41239</v>
      </c>
      <c r="C68" s="78">
        <v>52.33</v>
      </c>
    </row>
    <row r="69" spans="1:3" ht="15">
      <c r="A69" t="s">
        <v>103</v>
      </c>
      <c r="C69" s="78">
        <v>717.7900000000001</v>
      </c>
    </row>
    <row r="70" spans="1:3" ht="15">
      <c r="A70" t="s">
        <v>59</v>
      </c>
      <c r="B70" s="77">
        <v>41215</v>
      </c>
      <c r="C70" s="78">
        <v>80.05</v>
      </c>
    </row>
    <row r="71" spans="2:3" ht="15">
      <c r="B71" s="77">
        <v>41217</v>
      </c>
      <c r="C71" s="78">
        <v>45.63</v>
      </c>
    </row>
    <row r="72" spans="2:3" ht="15">
      <c r="B72" s="77">
        <v>41230</v>
      </c>
      <c r="C72" s="78">
        <v>44.28</v>
      </c>
    </row>
    <row r="73" spans="2:3" ht="15">
      <c r="B73" s="77">
        <v>41232</v>
      </c>
      <c r="C73" s="78">
        <v>43.99</v>
      </c>
    </row>
    <row r="74" spans="2:3" ht="15">
      <c r="B74" s="77">
        <v>41237</v>
      </c>
      <c r="C74" s="78">
        <v>43.17</v>
      </c>
    </row>
    <row r="75" spans="1:3" ht="15">
      <c r="A75" t="s">
        <v>104</v>
      </c>
      <c r="C75" s="78">
        <v>257.12</v>
      </c>
    </row>
    <row r="76" spans="1:3" ht="15">
      <c r="A76" t="s">
        <v>61</v>
      </c>
      <c r="B76" s="77">
        <v>41217</v>
      </c>
      <c r="C76" s="78">
        <v>53.27</v>
      </c>
    </row>
    <row r="77" spans="2:3" ht="15">
      <c r="B77" s="77">
        <v>41219</v>
      </c>
      <c r="C77" s="78">
        <v>51.84</v>
      </c>
    </row>
    <row r="78" spans="2:3" ht="15">
      <c r="B78" s="77">
        <v>41223</v>
      </c>
      <c r="C78" s="78">
        <v>50.55</v>
      </c>
    </row>
    <row r="79" spans="2:3" ht="15">
      <c r="B79" s="77">
        <v>41226</v>
      </c>
      <c r="C79" s="78">
        <v>50.49</v>
      </c>
    </row>
    <row r="80" spans="1:3" ht="15">
      <c r="A80" t="s">
        <v>105</v>
      </c>
      <c r="C80" s="78">
        <v>206.15000000000003</v>
      </c>
    </row>
    <row r="81" spans="1:3" ht="15">
      <c r="A81" t="s">
        <v>43</v>
      </c>
      <c r="B81" s="77">
        <v>41203</v>
      </c>
      <c r="C81" s="78">
        <v>136.92000000000002</v>
      </c>
    </row>
    <row r="82" spans="2:3" ht="15">
      <c r="B82" s="77">
        <v>41206</v>
      </c>
      <c r="C82" s="78">
        <v>90.5</v>
      </c>
    </row>
    <row r="83" spans="2:3" ht="15">
      <c r="B83" s="77">
        <v>41208</v>
      </c>
      <c r="C83" s="78">
        <v>44.97</v>
      </c>
    </row>
    <row r="84" spans="2:3" ht="15">
      <c r="B84" s="77">
        <v>41211</v>
      </c>
      <c r="C84" s="78">
        <v>45.2</v>
      </c>
    </row>
    <row r="85" spans="2:3" ht="15">
      <c r="B85" s="77">
        <v>41212</v>
      </c>
      <c r="C85" s="78">
        <v>45.76</v>
      </c>
    </row>
    <row r="86" spans="2:3" ht="15">
      <c r="B86" s="77">
        <v>41219</v>
      </c>
      <c r="C86" s="78">
        <v>45.67</v>
      </c>
    </row>
    <row r="87" spans="2:3" ht="15">
      <c r="B87" s="77">
        <v>41228</v>
      </c>
      <c r="C87" s="78">
        <v>48.35</v>
      </c>
    </row>
    <row r="88" spans="1:3" ht="15">
      <c r="A88" t="s">
        <v>106</v>
      </c>
      <c r="C88" s="78">
        <v>457.37</v>
      </c>
    </row>
    <row r="89" spans="1:3" ht="15">
      <c r="A89" t="s">
        <v>52</v>
      </c>
      <c r="B89" s="77">
        <v>41212</v>
      </c>
      <c r="C89" s="78">
        <v>112.92</v>
      </c>
    </row>
    <row r="90" spans="2:3" ht="15">
      <c r="B90" s="77">
        <v>41215</v>
      </c>
      <c r="C90" s="78">
        <v>59.72</v>
      </c>
    </row>
    <row r="91" spans="2:3" ht="15">
      <c r="B91" s="77">
        <v>41219</v>
      </c>
      <c r="C91" s="78">
        <v>56.51</v>
      </c>
    </row>
    <row r="92" spans="2:3" ht="15">
      <c r="B92" s="77">
        <v>41225</v>
      </c>
      <c r="C92" s="78">
        <v>59.34</v>
      </c>
    </row>
    <row r="93" spans="2:3" ht="15">
      <c r="B93" s="77">
        <v>41227</v>
      </c>
      <c r="C93" s="78">
        <v>58.97</v>
      </c>
    </row>
    <row r="94" spans="2:3" ht="15">
      <c r="B94" s="77">
        <v>41237</v>
      </c>
      <c r="C94" s="78">
        <v>111.71000000000001</v>
      </c>
    </row>
    <row r="95" spans="1:3" ht="15">
      <c r="A95" t="s">
        <v>107</v>
      </c>
      <c r="C95" s="78">
        <v>459.1700000000001</v>
      </c>
    </row>
    <row r="96" spans="1:3" ht="15">
      <c r="A96" t="s">
        <v>49</v>
      </c>
      <c r="B96" s="77">
        <v>41205</v>
      </c>
      <c r="C96" s="78">
        <v>53.95</v>
      </c>
    </row>
    <row r="97" spans="2:3" ht="15">
      <c r="B97" s="77">
        <v>41206</v>
      </c>
      <c r="C97" s="78">
        <v>54.44</v>
      </c>
    </row>
    <row r="98" spans="2:3" ht="15">
      <c r="B98" s="77">
        <v>41211</v>
      </c>
      <c r="C98" s="78">
        <v>54.58</v>
      </c>
    </row>
    <row r="99" spans="2:3" ht="15">
      <c r="B99" s="77">
        <v>41235</v>
      </c>
      <c r="C99" s="78">
        <v>54.05</v>
      </c>
    </row>
    <row r="100" spans="2:3" ht="15">
      <c r="B100" s="77">
        <v>41238</v>
      </c>
      <c r="C100" s="78">
        <v>54.01</v>
      </c>
    </row>
    <row r="101" spans="1:3" ht="15">
      <c r="A101" t="s">
        <v>108</v>
      </c>
      <c r="C101" s="78">
        <v>271.03</v>
      </c>
    </row>
    <row r="102" spans="1:3" ht="15">
      <c r="A102" t="s">
        <v>60</v>
      </c>
      <c r="B102" s="77">
        <v>41216</v>
      </c>
      <c r="C102" s="78">
        <v>49.62</v>
      </c>
    </row>
    <row r="103" spans="2:3" ht="15">
      <c r="B103" s="77">
        <v>41223</v>
      </c>
      <c r="C103" s="78">
        <v>50.86</v>
      </c>
    </row>
    <row r="104" spans="2:3" ht="15">
      <c r="B104" s="77">
        <v>41228</v>
      </c>
      <c r="C104" s="78">
        <v>51.11</v>
      </c>
    </row>
    <row r="105" spans="2:3" ht="15">
      <c r="B105" s="77">
        <v>41230</v>
      </c>
      <c r="C105" s="78">
        <v>47.84</v>
      </c>
    </row>
    <row r="106" spans="2:3" ht="15">
      <c r="B106" s="77">
        <v>41238</v>
      </c>
      <c r="C106" s="78">
        <v>46.91</v>
      </c>
    </row>
    <row r="107" spans="1:3" ht="15">
      <c r="A107" t="s">
        <v>109</v>
      </c>
      <c r="C107" s="78">
        <v>246.33999999999997</v>
      </c>
    </row>
    <row r="108" spans="1:3" ht="15">
      <c r="A108" t="s">
        <v>45</v>
      </c>
      <c r="B108" s="77">
        <v>41192</v>
      </c>
      <c r="C108" s="78">
        <v>22</v>
      </c>
    </row>
    <row r="109" spans="1:3" ht="15">
      <c r="A109" t="s">
        <v>110</v>
      </c>
      <c r="C109" s="78">
        <v>22</v>
      </c>
    </row>
    <row r="110" spans="1:3" ht="15">
      <c r="A110" t="s">
        <v>41</v>
      </c>
      <c r="B110" s="77">
        <v>41193</v>
      </c>
      <c r="C110" s="78">
        <v>47.42</v>
      </c>
    </row>
    <row r="111" spans="2:3" ht="15">
      <c r="B111" s="77">
        <v>41200</v>
      </c>
      <c r="C111" s="78">
        <v>45.35</v>
      </c>
    </row>
    <row r="112" spans="2:3" ht="15">
      <c r="B112" s="77">
        <v>41206</v>
      </c>
      <c r="C112" s="78">
        <v>49.95</v>
      </c>
    </row>
    <row r="113" spans="2:3" ht="15">
      <c r="B113" s="77">
        <v>41210</v>
      </c>
      <c r="C113" s="78">
        <v>44.61</v>
      </c>
    </row>
    <row r="114" spans="2:3" ht="15">
      <c r="B114" s="77">
        <v>41212</v>
      </c>
      <c r="C114" s="78">
        <v>51.17</v>
      </c>
    </row>
    <row r="115" spans="2:3" ht="15">
      <c r="B115" s="77">
        <v>41231</v>
      </c>
      <c r="C115" s="78">
        <v>51.37</v>
      </c>
    </row>
    <row r="116" spans="2:3" ht="15">
      <c r="B116" s="77">
        <v>41233</v>
      </c>
      <c r="C116" s="78">
        <v>50.85</v>
      </c>
    </row>
    <row r="117" spans="2:3" ht="15">
      <c r="B117" s="77">
        <v>41236</v>
      </c>
      <c r="C117" s="78">
        <v>92.65</v>
      </c>
    </row>
    <row r="118" spans="1:3" ht="15">
      <c r="A118" t="s">
        <v>111</v>
      </c>
      <c r="C118" s="78">
        <v>433.3700000000001</v>
      </c>
    </row>
    <row r="119" spans="1:3" ht="15">
      <c r="A119" t="s">
        <v>63</v>
      </c>
      <c r="B119" s="77">
        <v>41217</v>
      </c>
      <c r="C119" s="78">
        <v>45.45</v>
      </c>
    </row>
    <row r="120" spans="2:3" ht="15">
      <c r="B120" s="77">
        <v>41218</v>
      </c>
      <c r="C120" s="78">
        <v>40.65</v>
      </c>
    </row>
    <row r="121" spans="2:3" ht="15">
      <c r="B121" s="77">
        <v>41224</v>
      </c>
      <c r="C121" s="78">
        <v>119.58</v>
      </c>
    </row>
    <row r="122" spans="2:3" ht="15">
      <c r="B122" s="77">
        <v>41225</v>
      </c>
      <c r="C122" s="78">
        <v>127.63</v>
      </c>
    </row>
    <row r="123" spans="2:3" ht="15">
      <c r="B123" s="77">
        <v>41226</v>
      </c>
      <c r="C123" s="78">
        <v>126.94</v>
      </c>
    </row>
    <row r="124" spans="1:3" ht="15">
      <c r="A124" t="s">
        <v>112</v>
      </c>
      <c r="C124" s="78">
        <v>460.25</v>
      </c>
    </row>
    <row r="125" spans="1:3" ht="15">
      <c r="A125" t="s">
        <v>93</v>
      </c>
      <c r="B125" t="s">
        <v>93</v>
      </c>
      <c r="C125" s="78">
        <v>0</v>
      </c>
    </row>
    <row r="126" spans="1:3" ht="15">
      <c r="A126" t="s">
        <v>113</v>
      </c>
      <c r="C126" s="78">
        <v>0</v>
      </c>
    </row>
    <row r="127" spans="1:3" ht="15">
      <c r="A127" t="s">
        <v>94</v>
      </c>
      <c r="C127" s="78">
        <v>6477.319999999999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9:U70"/>
  <sheetViews>
    <sheetView zoomScalePageLayoutView="0" workbookViewId="0" topLeftCell="A18">
      <selection activeCell="E33" sqref="E33"/>
    </sheetView>
  </sheetViews>
  <sheetFormatPr defaultColWidth="9.140625" defaultRowHeight="15"/>
  <cols>
    <col min="1" max="1" width="32.57421875" style="0" bestFit="1" customWidth="1"/>
    <col min="2" max="2" width="13.8515625" style="0" bestFit="1" customWidth="1"/>
    <col min="3" max="3" width="17.28125" style="0" bestFit="1" customWidth="1"/>
    <col min="4" max="4" width="20.28125" style="0" bestFit="1" customWidth="1"/>
    <col min="5" max="5" width="13.8515625" style="0" bestFit="1" customWidth="1"/>
    <col min="6" max="6" width="19.00390625" style="0" bestFit="1" customWidth="1"/>
    <col min="7" max="7" width="24.7109375" style="0" bestFit="1" customWidth="1"/>
    <col min="8" max="8" width="19.7109375" style="0" bestFit="1" customWidth="1"/>
    <col min="9" max="9" width="17.421875" style="0" bestFit="1" customWidth="1"/>
    <col min="10" max="10" width="14.00390625" style="0" bestFit="1" customWidth="1"/>
    <col min="11" max="11" width="18.140625" style="0" bestFit="1" customWidth="1"/>
    <col min="12" max="12" width="14.7109375" style="0" bestFit="1" customWidth="1"/>
    <col min="13" max="13" width="16.421875" style="0" bestFit="1" customWidth="1"/>
    <col min="14" max="14" width="26.8515625" style="0" bestFit="1" customWidth="1"/>
    <col min="15" max="15" width="12.140625" style="0" bestFit="1" customWidth="1"/>
    <col min="16" max="16" width="17.421875" style="0" bestFit="1" customWidth="1"/>
    <col min="17" max="17" width="16.7109375" style="0" bestFit="1" customWidth="1"/>
    <col min="18" max="18" width="16.140625" style="0" bestFit="1" customWidth="1"/>
    <col min="19" max="19" width="18.57421875" style="0" bestFit="1" customWidth="1"/>
    <col min="20" max="20" width="7.421875" style="0" bestFit="1" customWidth="1"/>
    <col min="21" max="21" width="11.7109375" style="0" bestFit="1" customWidth="1"/>
    <col min="22" max="26" width="19.140625" style="0" bestFit="1" customWidth="1"/>
    <col min="27" max="27" width="22.00390625" style="0" bestFit="1" customWidth="1"/>
    <col min="28" max="28" width="22.140625" style="0" bestFit="1" customWidth="1"/>
    <col min="29" max="29" width="25.00390625" style="0" bestFit="1" customWidth="1"/>
    <col min="30" max="31" width="15.7109375" style="0" customWidth="1"/>
    <col min="32" max="32" width="18.57421875" style="0" bestFit="1" customWidth="1"/>
    <col min="33" max="33" width="20.8515625" style="0" bestFit="1" customWidth="1"/>
    <col min="34" max="34" width="23.7109375" style="0" bestFit="1" customWidth="1"/>
    <col min="35" max="38" width="26.57421875" style="0" bestFit="1" customWidth="1"/>
    <col min="39" max="39" width="29.421875" style="0" bestFit="1" customWidth="1"/>
    <col min="40" max="47" width="21.57421875" style="0" bestFit="1" customWidth="1"/>
    <col min="48" max="48" width="24.421875" style="0" bestFit="1" customWidth="1"/>
    <col min="49" max="52" width="19.28125" style="0" bestFit="1" customWidth="1"/>
    <col min="53" max="53" width="22.140625" style="0" bestFit="1" customWidth="1"/>
    <col min="54" max="65" width="15.8515625" style="0" bestFit="1" customWidth="1"/>
    <col min="66" max="66" width="18.7109375" style="0" bestFit="1" customWidth="1"/>
    <col min="67" max="71" width="20.00390625" style="0" bestFit="1" customWidth="1"/>
    <col min="72" max="72" width="22.8515625" style="0" bestFit="1" customWidth="1"/>
    <col min="73" max="76" width="16.57421875" style="0" bestFit="1" customWidth="1"/>
    <col min="77" max="77" width="19.421875" style="0" bestFit="1" customWidth="1"/>
    <col min="78" max="84" width="18.28125" style="0" bestFit="1" customWidth="1"/>
    <col min="85" max="85" width="21.140625" style="0" bestFit="1" customWidth="1"/>
    <col min="86" max="91" width="28.7109375" style="0" bestFit="1" customWidth="1"/>
    <col min="92" max="92" width="31.57421875" style="0" bestFit="1" customWidth="1"/>
    <col min="93" max="97" width="14.00390625" style="0" bestFit="1" customWidth="1"/>
    <col min="98" max="98" width="16.8515625" style="0" bestFit="1" customWidth="1"/>
    <col min="99" max="103" width="19.28125" style="0" bestFit="1" customWidth="1"/>
    <col min="104" max="104" width="22.140625" style="0" bestFit="1" customWidth="1"/>
    <col min="105" max="105" width="18.57421875" style="0" bestFit="1" customWidth="1"/>
    <col min="106" max="106" width="21.57421875" style="0" bestFit="1" customWidth="1"/>
    <col min="107" max="114" width="18.00390625" style="0" bestFit="1" customWidth="1"/>
    <col min="115" max="115" width="20.8515625" style="0" bestFit="1" customWidth="1"/>
    <col min="116" max="120" width="20.421875" style="0" bestFit="1" customWidth="1"/>
    <col min="121" max="121" width="23.28125" style="0" bestFit="1" customWidth="1"/>
    <col min="122" max="122" width="9.28125" style="0" bestFit="1" customWidth="1"/>
    <col min="123" max="123" width="12.00390625" style="0" bestFit="1" customWidth="1"/>
    <col min="124" max="124" width="11.7109375" style="0" bestFit="1" customWidth="1"/>
  </cols>
  <sheetData>
    <row r="19" spans="1:2" ht="15">
      <c r="A19" s="76" t="s">
        <v>115</v>
      </c>
      <c r="B19" s="76" t="s">
        <v>0</v>
      </c>
    </row>
    <row r="20" spans="1:21" ht="15">
      <c r="A20" s="76" t="s">
        <v>5</v>
      </c>
      <c r="B20" t="s">
        <v>21</v>
      </c>
      <c r="C20" t="s">
        <v>24</v>
      </c>
      <c r="D20" t="s">
        <v>72</v>
      </c>
      <c r="E20" t="s">
        <v>57</v>
      </c>
      <c r="F20" t="s">
        <v>33</v>
      </c>
      <c r="G20" t="s">
        <v>54</v>
      </c>
      <c r="H20" t="s">
        <v>51</v>
      </c>
      <c r="I20" t="s">
        <v>66</v>
      </c>
      <c r="J20" t="s">
        <v>39</v>
      </c>
      <c r="K20" t="s">
        <v>59</v>
      </c>
      <c r="L20" t="s">
        <v>61</v>
      </c>
      <c r="M20" t="s">
        <v>43</v>
      </c>
      <c r="N20" t="s">
        <v>52</v>
      </c>
      <c r="O20" t="s">
        <v>49</v>
      </c>
      <c r="P20" t="s">
        <v>60</v>
      </c>
      <c r="Q20" t="s">
        <v>45</v>
      </c>
      <c r="R20" t="s">
        <v>41</v>
      </c>
      <c r="S20" t="s">
        <v>63</v>
      </c>
      <c r="T20" t="s">
        <v>93</v>
      </c>
      <c r="U20" t="s">
        <v>94</v>
      </c>
    </row>
    <row r="21" spans="1:21" ht="15">
      <c r="A21" s="77">
        <v>41184</v>
      </c>
      <c r="B21" s="78">
        <v>48.02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v>48.02</v>
      </c>
    </row>
    <row r="22" spans="1:21" ht="15">
      <c r="A22" s="77">
        <v>41185</v>
      </c>
      <c r="B22" s="78"/>
      <c r="C22" s="78">
        <v>46.55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46.55</v>
      </c>
    </row>
    <row r="23" spans="1:21" ht="15">
      <c r="A23" s="77">
        <v>41186</v>
      </c>
      <c r="B23" s="78"/>
      <c r="C23" s="78">
        <v>149.72000000000003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>
        <v>149.72000000000003</v>
      </c>
    </row>
    <row r="24" spans="1:21" ht="15">
      <c r="A24" s="77">
        <v>41187</v>
      </c>
      <c r="B24" s="78">
        <v>46.49</v>
      </c>
      <c r="C24" s="78">
        <v>131.23999999999998</v>
      </c>
      <c r="D24" s="78"/>
      <c r="E24" s="78"/>
      <c r="F24" s="78">
        <v>97.75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9">
        <v>275.48</v>
      </c>
    </row>
    <row r="25" spans="1:21" ht="15">
      <c r="A25" s="77">
        <v>41189</v>
      </c>
      <c r="B25" s="78">
        <v>48.82</v>
      </c>
      <c r="C25" s="78">
        <v>47.56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9">
        <v>96.38</v>
      </c>
    </row>
    <row r="26" spans="1:21" ht="15">
      <c r="A26" s="77">
        <v>41190</v>
      </c>
      <c r="B26" s="78"/>
      <c r="C26" s="78">
        <v>49.45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9">
        <v>49.45</v>
      </c>
    </row>
    <row r="27" spans="1:21" ht="15">
      <c r="A27" s="77">
        <v>41191</v>
      </c>
      <c r="B27" s="78">
        <v>139.41</v>
      </c>
      <c r="C27" s="78"/>
      <c r="D27" s="78"/>
      <c r="E27" s="78"/>
      <c r="F27" s="78"/>
      <c r="G27" s="78"/>
      <c r="H27" s="78"/>
      <c r="I27" s="78"/>
      <c r="J27" s="78">
        <v>47.39</v>
      </c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9">
        <v>186.8</v>
      </c>
    </row>
    <row r="28" spans="1:21" ht="15">
      <c r="A28" s="77">
        <v>41192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>
        <v>22</v>
      </c>
      <c r="R28" s="78"/>
      <c r="S28" s="78"/>
      <c r="T28" s="78"/>
      <c r="U28" s="79">
        <v>22</v>
      </c>
    </row>
    <row r="29" spans="1:21" ht="15">
      <c r="A29" s="77">
        <v>41193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>
        <v>47.42</v>
      </c>
      <c r="S29" s="78"/>
      <c r="T29" s="78"/>
      <c r="U29" s="79">
        <v>47.42</v>
      </c>
    </row>
    <row r="30" spans="1:21" ht="15">
      <c r="A30" s="77">
        <v>41194</v>
      </c>
      <c r="B30" s="78"/>
      <c r="C30" s="78">
        <v>49.16</v>
      </c>
      <c r="D30" s="78"/>
      <c r="E30" s="78"/>
      <c r="F30" s="78"/>
      <c r="G30" s="78"/>
      <c r="H30" s="78"/>
      <c r="I30" s="78"/>
      <c r="J30" s="78">
        <v>50.06</v>
      </c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9">
        <v>99.22</v>
      </c>
    </row>
    <row r="31" spans="1:21" ht="15">
      <c r="A31" s="77">
        <v>41195</v>
      </c>
      <c r="B31" s="78"/>
      <c r="C31" s="78">
        <v>48.46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>
        <v>48.46</v>
      </c>
    </row>
    <row r="32" spans="1:21" ht="15">
      <c r="A32" s="77">
        <v>41198</v>
      </c>
      <c r="B32" s="78"/>
      <c r="C32" s="78">
        <v>92.5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9">
        <v>92.5</v>
      </c>
    </row>
    <row r="33" spans="1:21" ht="15">
      <c r="A33" s="77">
        <v>41200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>
        <v>45.35</v>
      </c>
      <c r="S33" s="78"/>
      <c r="T33" s="78"/>
      <c r="U33" s="79">
        <v>45.35</v>
      </c>
    </row>
    <row r="34" spans="1:21" ht="15">
      <c r="A34" s="77">
        <v>41202</v>
      </c>
      <c r="B34" s="78"/>
      <c r="C34" s="78">
        <v>48.32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9">
        <v>48.32</v>
      </c>
    </row>
    <row r="35" spans="1:21" ht="15">
      <c r="A35" s="77">
        <v>41203</v>
      </c>
      <c r="B35" s="78">
        <v>52.01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>
        <v>136.92000000000002</v>
      </c>
      <c r="N35" s="78"/>
      <c r="O35" s="78"/>
      <c r="P35" s="78"/>
      <c r="Q35" s="78"/>
      <c r="R35" s="78"/>
      <c r="S35" s="78"/>
      <c r="T35" s="78"/>
      <c r="U35" s="79">
        <v>188.93</v>
      </c>
    </row>
    <row r="36" spans="1:21" ht="15">
      <c r="A36" s="77">
        <v>41204</v>
      </c>
      <c r="B36" s="78"/>
      <c r="C36" s="78">
        <v>51.06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9">
        <v>51.06</v>
      </c>
    </row>
    <row r="37" spans="1:21" ht="15">
      <c r="A37" s="77">
        <v>41205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>
        <v>53.95</v>
      </c>
      <c r="P37" s="78"/>
      <c r="Q37" s="78"/>
      <c r="R37" s="78"/>
      <c r="S37" s="78"/>
      <c r="T37" s="78"/>
      <c r="U37" s="79">
        <v>53.95</v>
      </c>
    </row>
    <row r="38" spans="1:21" ht="15">
      <c r="A38" s="77">
        <v>41206</v>
      </c>
      <c r="B38" s="78"/>
      <c r="C38" s="78"/>
      <c r="D38" s="78"/>
      <c r="E38" s="78"/>
      <c r="F38" s="78"/>
      <c r="G38" s="78"/>
      <c r="H38" s="78"/>
      <c r="I38" s="78"/>
      <c r="J38" s="78">
        <v>50.3</v>
      </c>
      <c r="K38" s="78"/>
      <c r="L38" s="78"/>
      <c r="M38" s="78">
        <v>90.5</v>
      </c>
      <c r="N38" s="78"/>
      <c r="O38" s="78">
        <v>54.44</v>
      </c>
      <c r="P38" s="78"/>
      <c r="Q38" s="78"/>
      <c r="R38" s="78">
        <v>49.95</v>
      </c>
      <c r="S38" s="78"/>
      <c r="T38" s="78"/>
      <c r="U38" s="79">
        <v>245.19</v>
      </c>
    </row>
    <row r="39" spans="1:21" ht="15">
      <c r="A39" s="77">
        <v>41208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>
        <v>44.97</v>
      </c>
      <c r="N39" s="78"/>
      <c r="O39" s="78"/>
      <c r="P39" s="78"/>
      <c r="Q39" s="78"/>
      <c r="R39" s="78"/>
      <c r="S39" s="78"/>
      <c r="T39" s="78"/>
      <c r="U39" s="79">
        <v>44.97</v>
      </c>
    </row>
    <row r="40" spans="1:21" ht="15">
      <c r="A40" s="77">
        <v>41210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>
        <v>44.61</v>
      </c>
      <c r="S40" s="78"/>
      <c r="T40" s="78"/>
      <c r="U40" s="79">
        <v>44.61</v>
      </c>
    </row>
    <row r="41" spans="1:21" ht="15">
      <c r="A41" s="77">
        <v>41211</v>
      </c>
      <c r="B41" s="78"/>
      <c r="C41" s="78"/>
      <c r="D41" s="78"/>
      <c r="E41" s="78"/>
      <c r="F41" s="78"/>
      <c r="G41" s="78">
        <v>41.07</v>
      </c>
      <c r="H41" s="78"/>
      <c r="I41" s="78"/>
      <c r="J41" s="78"/>
      <c r="K41" s="78"/>
      <c r="L41" s="78"/>
      <c r="M41" s="78">
        <v>45.2</v>
      </c>
      <c r="N41" s="78"/>
      <c r="O41" s="78">
        <v>54.58</v>
      </c>
      <c r="P41" s="78"/>
      <c r="Q41" s="78"/>
      <c r="R41" s="78"/>
      <c r="S41" s="78"/>
      <c r="T41" s="78"/>
      <c r="U41" s="79">
        <v>140.85000000000002</v>
      </c>
    </row>
    <row r="42" spans="1:21" ht="15">
      <c r="A42" s="77">
        <v>41212</v>
      </c>
      <c r="B42" s="78">
        <v>46.48</v>
      </c>
      <c r="C42" s="78"/>
      <c r="D42" s="78"/>
      <c r="E42" s="78"/>
      <c r="F42" s="78"/>
      <c r="G42" s="78"/>
      <c r="H42" s="78">
        <v>103.46000000000001</v>
      </c>
      <c r="I42" s="78"/>
      <c r="J42" s="78">
        <v>53.74</v>
      </c>
      <c r="K42" s="78"/>
      <c r="L42" s="78"/>
      <c r="M42" s="78">
        <v>45.76</v>
      </c>
      <c r="N42" s="78">
        <v>112.92</v>
      </c>
      <c r="O42" s="78"/>
      <c r="P42" s="78"/>
      <c r="Q42" s="78"/>
      <c r="R42" s="78">
        <v>51.17</v>
      </c>
      <c r="S42" s="78"/>
      <c r="T42" s="78"/>
      <c r="U42" s="79">
        <v>413.53000000000003</v>
      </c>
    </row>
    <row r="43" spans="1:21" ht="15">
      <c r="A43" s="77">
        <v>41213</v>
      </c>
      <c r="B43" s="78">
        <v>47.39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>
        <v>47.39</v>
      </c>
    </row>
    <row r="44" spans="1:21" ht="15">
      <c r="A44" s="77">
        <v>41214</v>
      </c>
      <c r="B44" s="78"/>
      <c r="C44" s="78"/>
      <c r="D44" s="78"/>
      <c r="E44" s="78">
        <v>72.62</v>
      </c>
      <c r="F44" s="78"/>
      <c r="G44" s="78">
        <v>83.17</v>
      </c>
      <c r="H44" s="78">
        <v>51.38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9">
        <v>207.17000000000002</v>
      </c>
    </row>
    <row r="45" spans="1:21" ht="15">
      <c r="A45" s="77">
        <v>41215</v>
      </c>
      <c r="B45" s="78"/>
      <c r="C45" s="78"/>
      <c r="D45" s="78"/>
      <c r="E45" s="78"/>
      <c r="F45" s="78"/>
      <c r="G45" s="78">
        <v>45.49</v>
      </c>
      <c r="H45" s="78"/>
      <c r="I45" s="78"/>
      <c r="J45" s="78"/>
      <c r="K45" s="78">
        <v>80.05</v>
      </c>
      <c r="L45" s="78"/>
      <c r="M45" s="78"/>
      <c r="N45" s="78">
        <v>59.72</v>
      </c>
      <c r="O45" s="78"/>
      <c r="P45" s="78"/>
      <c r="Q45" s="78"/>
      <c r="R45" s="78"/>
      <c r="S45" s="78"/>
      <c r="T45" s="78"/>
      <c r="U45" s="79">
        <v>185.26</v>
      </c>
    </row>
    <row r="46" spans="1:21" ht="15">
      <c r="A46" s="77">
        <v>41216</v>
      </c>
      <c r="B46" s="78"/>
      <c r="C46" s="78"/>
      <c r="D46" s="78"/>
      <c r="E46" s="78"/>
      <c r="F46" s="78"/>
      <c r="G46" s="78"/>
      <c r="H46" s="78">
        <v>51.9</v>
      </c>
      <c r="I46" s="78"/>
      <c r="J46" s="78">
        <v>51.22</v>
      </c>
      <c r="K46" s="78"/>
      <c r="L46" s="78"/>
      <c r="M46" s="78"/>
      <c r="N46" s="78"/>
      <c r="O46" s="78"/>
      <c r="P46" s="78">
        <v>49.62</v>
      </c>
      <c r="Q46" s="78"/>
      <c r="R46" s="78"/>
      <c r="S46" s="78"/>
      <c r="T46" s="78"/>
      <c r="U46" s="79">
        <v>152.74</v>
      </c>
    </row>
    <row r="47" spans="1:21" ht="15">
      <c r="A47" s="77">
        <v>41217</v>
      </c>
      <c r="B47" s="78">
        <v>94.97999999999999</v>
      </c>
      <c r="C47" s="78"/>
      <c r="D47" s="78"/>
      <c r="E47" s="78"/>
      <c r="F47" s="78"/>
      <c r="G47" s="78">
        <v>46.67</v>
      </c>
      <c r="H47" s="78">
        <v>52.18</v>
      </c>
      <c r="I47" s="78"/>
      <c r="J47" s="78"/>
      <c r="K47" s="78">
        <v>45.63</v>
      </c>
      <c r="L47" s="78">
        <v>53.27</v>
      </c>
      <c r="M47" s="78"/>
      <c r="N47" s="78"/>
      <c r="O47" s="78"/>
      <c r="P47" s="78"/>
      <c r="Q47" s="78"/>
      <c r="R47" s="78"/>
      <c r="S47" s="78">
        <v>45.45</v>
      </c>
      <c r="T47" s="78"/>
      <c r="U47" s="79">
        <v>338.17999999999995</v>
      </c>
    </row>
    <row r="48" spans="1:21" ht="15">
      <c r="A48" s="77">
        <v>41218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>
        <v>40.65</v>
      </c>
      <c r="T48" s="78"/>
      <c r="U48" s="79">
        <v>40.65</v>
      </c>
    </row>
    <row r="49" spans="1:21" ht="15">
      <c r="A49" s="77">
        <v>41219</v>
      </c>
      <c r="B49" s="78">
        <v>47.22</v>
      </c>
      <c r="C49" s="78">
        <v>41.05</v>
      </c>
      <c r="D49" s="78"/>
      <c r="E49" s="78"/>
      <c r="F49" s="78"/>
      <c r="G49" s="78"/>
      <c r="H49" s="78"/>
      <c r="I49" s="78">
        <v>96.91</v>
      </c>
      <c r="J49" s="78"/>
      <c r="K49" s="78"/>
      <c r="L49" s="78">
        <v>51.84</v>
      </c>
      <c r="M49" s="78">
        <v>45.67</v>
      </c>
      <c r="N49" s="78">
        <v>56.51</v>
      </c>
      <c r="O49" s="78"/>
      <c r="P49" s="78"/>
      <c r="Q49" s="78"/>
      <c r="R49" s="78"/>
      <c r="S49" s="78"/>
      <c r="T49" s="78"/>
      <c r="U49" s="79">
        <v>339.2</v>
      </c>
    </row>
    <row r="50" spans="1:21" ht="15">
      <c r="A50" s="77">
        <v>41220</v>
      </c>
      <c r="B50" s="78"/>
      <c r="C50" s="78"/>
      <c r="D50" s="78"/>
      <c r="E50" s="78"/>
      <c r="F50" s="78"/>
      <c r="G50" s="78"/>
      <c r="H50" s="78">
        <v>50.96</v>
      </c>
      <c r="I50" s="78">
        <v>147.18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9">
        <v>198.14000000000001</v>
      </c>
    </row>
    <row r="51" spans="1:21" ht="15">
      <c r="A51" s="77">
        <v>41222</v>
      </c>
      <c r="B51" s="78">
        <v>45.75</v>
      </c>
      <c r="C51" s="78"/>
      <c r="D51" s="78"/>
      <c r="E51" s="78"/>
      <c r="F51" s="78"/>
      <c r="G51" s="78"/>
      <c r="H51" s="78">
        <v>51.2</v>
      </c>
      <c r="I51" s="78"/>
      <c r="J51" s="78">
        <v>52.39</v>
      </c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9">
        <v>149.34</v>
      </c>
    </row>
    <row r="52" spans="1:21" ht="15">
      <c r="A52" s="77">
        <v>41223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>
        <v>50.55</v>
      </c>
      <c r="M52" s="78"/>
      <c r="N52" s="78"/>
      <c r="O52" s="78"/>
      <c r="P52" s="78">
        <v>50.86</v>
      </c>
      <c r="Q52" s="78"/>
      <c r="R52" s="78"/>
      <c r="S52" s="78"/>
      <c r="T52" s="78"/>
      <c r="U52" s="79">
        <v>101.41</v>
      </c>
    </row>
    <row r="53" spans="1:21" ht="15">
      <c r="A53" s="77">
        <v>41224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>
        <v>119.58</v>
      </c>
      <c r="T53" s="78"/>
      <c r="U53" s="79">
        <v>119.58</v>
      </c>
    </row>
    <row r="54" spans="1:21" ht="15">
      <c r="A54" s="77">
        <v>41225</v>
      </c>
      <c r="B54" s="78"/>
      <c r="C54" s="78"/>
      <c r="D54" s="78"/>
      <c r="E54" s="78"/>
      <c r="F54" s="78"/>
      <c r="G54" s="78"/>
      <c r="H54" s="78"/>
      <c r="I54" s="78">
        <v>98.94</v>
      </c>
      <c r="J54" s="78">
        <v>50.59</v>
      </c>
      <c r="K54" s="78"/>
      <c r="L54" s="78"/>
      <c r="M54" s="78"/>
      <c r="N54" s="78">
        <v>59.34</v>
      </c>
      <c r="O54" s="78"/>
      <c r="P54" s="78"/>
      <c r="Q54" s="78"/>
      <c r="R54" s="78"/>
      <c r="S54" s="78">
        <v>127.63</v>
      </c>
      <c r="T54" s="78"/>
      <c r="U54" s="79">
        <v>336.5</v>
      </c>
    </row>
    <row r="55" spans="1:21" ht="15">
      <c r="A55" s="77">
        <v>41226</v>
      </c>
      <c r="B55" s="78"/>
      <c r="C55" s="78"/>
      <c r="D55" s="78"/>
      <c r="E55" s="78"/>
      <c r="F55" s="78"/>
      <c r="G55" s="78"/>
      <c r="H55" s="78">
        <v>51.12</v>
      </c>
      <c r="I55" s="78"/>
      <c r="J55" s="78"/>
      <c r="K55" s="78"/>
      <c r="L55" s="78">
        <v>50.49</v>
      </c>
      <c r="M55" s="78"/>
      <c r="N55" s="78"/>
      <c r="O55" s="78"/>
      <c r="P55" s="78"/>
      <c r="Q55" s="78"/>
      <c r="R55" s="78"/>
      <c r="S55" s="78">
        <v>126.94</v>
      </c>
      <c r="T55" s="78"/>
      <c r="U55" s="79">
        <v>228.55</v>
      </c>
    </row>
    <row r="56" spans="1:21" ht="15">
      <c r="A56" s="77">
        <v>41227</v>
      </c>
      <c r="B56" s="78"/>
      <c r="C56" s="78"/>
      <c r="D56" s="78"/>
      <c r="E56" s="78"/>
      <c r="F56" s="78"/>
      <c r="G56" s="78"/>
      <c r="H56" s="78"/>
      <c r="I56" s="78">
        <v>145.32000000000002</v>
      </c>
      <c r="J56" s="78">
        <v>104.19</v>
      </c>
      <c r="K56" s="78"/>
      <c r="L56" s="78"/>
      <c r="M56" s="78"/>
      <c r="N56" s="78">
        <v>58.97</v>
      </c>
      <c r="O56" s="78"/>
      <c r="P56" s="78"/>
      <c r="Q56" s="78"/>
      <c r="R56" s="78"/>
      <c r="S56" s="78"/>
      <c r="T56" s="78"/>
      <c r="U56" s="79">
        <v>308.48</v>
      </c>
    </row>
    <row r="57" spans="1:21" ht="15">
      <c r="A57" s="77">
        <v>41228</v>
      </c>
      <c r="B57" s="78"/>
      <c r="C57" s="78"/>
      <c r="D57" s="78"/>
      <c r="E57" s="78">
        <v>45.01</v>
      </c>
      <c r="F57" s="78"/>
      <c r="G57" s="78"/>
      <c r="H57" s="78"/>
      <c r="I57" s="78"/>
      <c r="J57" s="78"/>
      <c r="K57" s="78"/>
      <c r="L57" s="78"/>
      <c r="M57" s="78">
        <v>48.35</v>
      </c>
      <c r="N57" s="78"/>
      <c r="O57" s="78"/>
      <c r="P57" s="78">
        <v>51.11</v>
      </c>
      <c r="Q57" s="78"/>
      <c r="R57" s="78"/>
      <c r="S57" s="78"/>
      <c r="T57" s="78"/>
      <c r="U57" s="79">
        <v>144.47</v>
      </c>
    </row>
    <row r="58" spans="1:21" ht="15">
      <c r="A58" s="77">
        <v>41229</v>
      </c>
      <c r="B58" s="78"/>
      <c r="C58" s="78"/>
      <c r="D58" s="78"/>
      <c r="E58" s="78"/>
      <c r="F58" s="78"/>
      <c r="G58" s="78"/>
      <c r="H58" s="78">
        <v>50.95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9">
        <v>50.95</v>
      </c>
    </row>
    <row r="59" spans="1:21" ht="15">
      <c r="A59" s="77">
        <v>41230</v>
      </c>
      <c r="B59" s="78">
        <v>47.57</v>
      </c>
      <c r="C59" s="78"/>
      <c r="D59" s="78"/>
      <c r="E59" s="78"/>
      <c r="F59" s="78"/>
      <c r="G59" s="78"/>
      <c r="H59" s="78"/>
      <c r="I59" s="78"/>
      <c r="J59" s="78">
        <v>51.69</v>
      </c>
      <c r="K59" s="78">
        <v>44.28</v>
      </c>
      <c r="L59" s="78"/>
      <c r="M59" s="78"/>
      <c r="N59" s="78"/>
      <c r="O59" s="78"/>
      <c r="P59" s="78">
        <v>47.84</v>
      </c>
      <c r="Q59" s="78"/>
      <c r="R59" s="78"/>
      <c r="S59" s="78"/>
      <c r="T59" s="78"/>
      <c r="U59" s="79">
        <v>191.38</v>
      </c>
    </row>
    <row r="60" spans="1:21" ht="15">
      <c r="A60" s="77">
        <v>41231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>
        <v>51.37</v>
      </c>
      <c r="S60" s="78"/>
      <c r="T60" s="78"/>
      <c r="U60" s="79">
        <v>51.37</v>
      </c>
    </row>
    <row r="61" spans="1:21" ht="15">
      <c r="A61" s="77">
        <v>41232</v>
      </c>
      <c r="B61" s="78"/>
      <c r="C61" s="78"/>
      <c r="D61" s="78"/>
      <c r="E61" s="78"/>
      <c r="F61" s="78"/>
      <c r="G61" s="78"/>
      <c r="H61" s="78"/>
      <c r="I61" s="78"/>
      <c r="J61" s="78"/>
      <c r="K61" s="78">
        <v>43.99</v>
      </c>
      <c r="L61" s="78"/>
      <c r="M61" s="78"/>
      <c r="N61" s="78"/>
      <c r="O61" s="78"/>
      <c r="P61" s="78"/>
      <c r="Q61" s="78"/>
      <c r="R61" s="78"/>
      <c r="S61" s="78"/>
      <c r="T61" s="78"/>
      <c r="U61" s="79">
        <v>43.99</v>
      </c>
    </row>
    <row r="62" spans="1:21" ht="15">
      <c r="A62" s="77">
        <v>41233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>
        <v>50.85</v>
      </c>
      <c r="S62" s="78"/>
      <c r="T62" s="78"/>
      <c r="U62" s="79">
        <v>50.85</v>
      </c>
    </row>
    <row r="63" spans="1:21" ht="15">
      <c r="A63" s="77">
        <v>41235</v>
      </c>
      <c r="B63" s="78"/>
      <c r="C63" s="78"/>
      <c r="D63" s="78"/>
      <c r="E63" s="78"/>
      <c r="F63" s="78"/>
      <c r="G63" s="78"/>
      <c r="H63" s="78"/>
      <c r="I63" s="78"/>
      <c r="J63" s="78">
        <v>51.1</v>
      </c>
      <c r="K63" s="78"/>
      <c r="L63" s="78"/>
      <c r="M63" s="78"/>
      <c r="N63" s="78"/>
      <c r="O63" s="78">
        <v>54.05</v>
      </c>
      <c r="P63" s="78"/>
      <c r="Q63" s="78"/>
      <c r="R63" s="78"/>
      <c r="S63" s="78"/>
      <c r="T63" s="78"/>
      <c r="U63" s="79">
        <v>105.15</v>
      </c>
    </row>
    <row r="64" spans="1:21" ht="15">
      <c r="A64" s="77">
        <v>41236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>
        <v>92.65</v>
      </c>
      <c r="S64" s="78"/>
      <c r="T64" s="78"/>
      <c r="U64" s="79">
        <v>92.65</v>
      </c>
    </row>
    <row r="65" spans="1:21" ht="15">
      <c r="A65" s="77">
        <v>41237</v>
      </c>
      <c r="B65" s="78"/>
      <c r="C65" s="78"/>
      <c r="D65" s="78"/>
      <c r="E65" s="78"/>
      <c r="F65" s="78"/>
      <c r="G65" s="78"/>
      <c r="H65" s="78"/>
      <c r="I65" s="78"/>
      <c r="J65" s="78">
        <v>102.78999999999999</v>
      </c>
      <c r="K65" s="78">
        <v>43.17</v>
      </c>
      <c r="L65" s="78"/>
      <c r="M65" s="78"/>
      <c r="N65" s="78">
        <v>111.71000000000001</v>
      </c>
      <c r="O65" s="78"/>
      <c r="P65" s="78"/>
      <c r="Q65" s="78"/>
      <c r="R65" s="78"/>
      <c r="S65" s="78"/>
      <c r="T65" s="78"/>
      <c r="U65" s="79">
        <v>257.66999999999996</v>
      </c>
    </row>
    <row r="66" spans="1:21" ht="15">
      <c r="A66" s="77">
        <v>41238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>
        <v>54.01</v>
      </c>
      <c r="P66" s="78">
        <v>46.91</v>
      </c>
      <c r="Q66" s="78"/>
      <c r="R66" s="78"/>
      <c r="S66" s="78"/>
      <c r="T66" s="78"/>
      <c r="U66" s="79">
        <v>100.91999999999999</v>
      </c>
    </row>
    <row r="67" spans="1:21" ht="15">
      <c r="A67" s="77">
        <v>41239</v>
      </c>
      <c r="B67" s="78"/>
      <c r="C67" s="78">
        <v>49.45</v>
      </c>
      <c r="D67" s="78"/>
      <c r="E67" s="78"/>
      <c r="F67" s="78"/>
      <c r="G67" s="78"/>
      <c r="H67" s="78"/>
      <c r="I67" s="78"/>
      <c r="J67" s="78">
        <v>52.33</v>
      </c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9">
        <v>101.78</v>
      </c>
    </row>
    <row r="68" spans="1:21" ht="15">
      <c r="A68" s="77">
        <v>41240</v>
      </c>
      <c r="B68" s="78">
        <v>48.92</v>
      </c>
      <c r="C68" s="78"/>
      <c r="D68" s="78">
        <v>45.87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9">
        <v>94.78999999999999</v>
      </c>
    </row>
    <row r="69" spans="1:21" ht="15">
      <c r="A69" t="s">
        <v>93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>
        <v>0</v>
      </c>
      <c r="U69" s="79">
        <v>0</v>
      </c>
    </row>
    <row r="70" spans="1:21" ht="15">
      <c r="A70" s="80" t="s">
        <v>94</v>
      </c>
      <c r="B70" s="81">
        <v>713.0600000000001</v>
      </c>
      <c r="C70" s="81">
        <v>804.52</v>
      </c>
      <c r="D70" s="81">
        <v>45.87</v>
      </c>
      <c r="E70" s="81">
        <v>117.63</v>
      </c>
      <c r="F70" s="81">
        <v>97.75</v>
      </c>
      <c r="G70" s="81">
        <v>216.40000000000003</v>
      </c>
      <c r="H70" s="81">
        <v>463.15</v>
      </c>
      <c r="I70" s="81">
        <v>488.35</v>
      </c>
      <c r="J70" s="81">
        <v>717.7900000000001</v>
      </c>
      <c r="K70" s="81">
        <v>257.12</v>
      </c>
      <c r="L70" s="81">
        <v>206.15000000000003</v>
      </c>
      <c r="M70" s="81">
        <v>457.37</v>
      </c>
      <c r="N70" s="81">
        <v>459.1700000000001</v>
      </c>
      <c r="O70" s="81">
        <v>271.03</v>
      </c>
      <c r="P70" s="81">
        <v>246.33999999999997</v>
      </c>
      <c r="Q70" s="81">
        <v>22</v>
      </c>
      <c r="R70" s="81">
        <v>433.3700000000001</v>
      </c>
      <c r="S70" s="81">
        <v>460.25</v>
      </c>
      <c r="T70" s="81">
        <v>0</v>
      </c>
      <c r="U70" s="81">
        <v>6477.319999999998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8" sqref="A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a.karatsouba</dc:creator>
  <cp:keywords/>
  <dc:description/>
  <cp:lastModifiedBy>Людка</cp:lastModifiedBy>
  <cp:lastPrinted>2010-10-04T08:27:58Z</cp:lastPrinted>
  <dcterms:created xsi:type="dcterms:W3CDTF">2010-03-05T11:41:06Z</dcterms:created>
  <dcterms:modified xsi:type="dcterms:W3CDTF">2012-12-06T15:29:29Z</dcterms:modified>
  <cp:category/>
  <cp:version/>
  <cp:contentType/>
  <cp:contentStatus/>
</cp:coreProperties>
</file>